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kada\Desktop\ANNUAIRE STATISTIQUE 2023 POUR LE SITE\"/>
    </mc:Choice>
  </mc:AlternateContent>
  <xr:revisionPtr revIDLastSave="0" documentId="13_ncr:1_{8B79A70E-EFB2-4D62-99EF-8EDF2243D081}" xr6:coauthVersionLast="47" xr6:coauthVersionMax="47" xr10:uidLastSave="{00000000-0000-0000-0000-000000000000}"/>
  <bookViews>
    <workbookView xWindow="-110" yWindow="-110" windowWidth="19420" windowHeight="10300" tabRatio="906" firstSheet="33" activeTab="33" xr2:uid="{00000000-000D-0000-FFFF-FFFF00000000}"/>
  </bookViews>
  <sheets>
    <sheet name="PG" sheetId="77" r:id="rId1"/>
    <sheet name="SOMMAIRE EDUCATION ET FORMATION" sheetId="78" r:id="rId2"/>
    <sheet name="pres 1" sheetId="1" r:id="rId3"/>
    <sheet name="pres 2" sheetId="2" r:id="rId4"/>
    <sheet name="pres 3" sheetId="4" r:id="rId5"/>
    <sheet name="prim 4" sheetId="6" r:id="rId6"/>
    <sheet name="prim 5" sheetId="7" r:id="rId7"/>
    <sheet name="prim 6" sheetId="9" r:id="rId8"/>
    <sheet name="prim 7" sheetId="11" r:id="rId9"/>
    <sheet name="prim 8" sheetId="12" r:id="rId10"/>
    <sheet name="prim 9" sheetId="13" r:id="rId11"/>
    <sheet name="prim 10" sheetId="14" r:id="rId12"/>
    <sheet name="prim 11" sheetId="16" r:id="rId13"/>
    <sheet name="prim 12" sheetId="17" r:id="rId14"/>
    <sheet name="prim 13" sheetId="19" r:id="rId15"/>
    <sheet name="prim 14" sheetId="21" r:id="rId16"/>
    <sheet name="prim 15" sheetId="22" r:id="rId17"/>
    <sheet name="colleg 16" sheetId="24" r:id="rId18"/>
    <sheet name="colleg 17" sheetId="25" r:id="rId19"/>
    <sheet name="colleg 18" sheetId="27" r:id="rId20"/>
    <sheet name="colleg 19" sheetId="29" r:id="rId21"/>
    <sheet name="colleg 20" sheetId="30" r:id="rId22"/>
    <sheet name="colleg 21" sheetId="31" r:id="rId23"/>
    <sheet name="colleg 22" sheetId="33" r:id="rId24"/>
    <sheet name="colleg 23" sheetId="34" r:id="rId25"/>
    <sheet name="colleg 24" sheetId="35" r:id="rId26"/>
    <sheet name="qualif 25" sheetId="37" r:id="rId27"/>
    <sheet name="qualif 26" sheetId="38" r:id="rId28"/>
    <sheet name="qualif 27" sheetId="40" r:id="rId29"/>
    <sheet name="qualif 28" sheetId="42" r:id="rId30"/>
    <sheet name="qualif 29" sheetId="43" r:id="rId31"/>
    <sheet name="qualif 30" sheetId="45" r:id="rId32"/>
    <sheet name="qualif 31" sheetId="46" r:id="rId33"/>
    <sheet name="qualif 32" sheetId="47" r:id="rId34"/>
    <sheet name="qualif 33 et 34" sheetId="49" r:id="rId35"/>
    <sheet name="post_sec 35" sheetId="79" r:id="rId36"/>
    <sheet name="post_sec 36" sheetId="50" r:id="rId37"/>
    <sheet name="post_sec 37" sheetId="52" r:id="rId38"/>
    <sheet name="post_sec 38" sheetId="53" r:id="rId39"/>
    <sheet name="sup 39" sheetId="85" r:id="rId40"/>
    <sheet name="sup 40-41" sheetId="86" r:id="rId41"/>
    <sheet name="sup 42" sheetId="87" r:id="rId42"/>
    <sheet name="sup 43 " sheetId="88" r:id="rId43"/>
    <sheet name="sup 44" sheetId="89" r:id="rId44"/>
    <sheet name="sup 45" sheetId="90" r:id="rId45"/>
    <sheet name="sup 46-47" sheetId="91" r:id="rId46"/>
    <sheet name="sup 48" sheetId="92" r:id="rId47"/>
    <sheet name="sup 49" sheetId="93" r:id="rId48"/>
    <sheet name="sup 50-51" sheetId="94" r:id="rId49"/>
    <sheet name="peda 52" sheetId="65" r:id="rId50"/>
    <sheet name="peda 53" sheetId="66" r:id="rId51"/>
    <sheet name="peda 54-55" sheetId="67" r:id="rId52"/>
    <sheet name="prof 56-57" sheetId="80" r:id="rId53"/>
    <sheet name="prof 58-59" sheetId="81" r:id="rId54"/>
    <sheet name="prof 60" sheetId="82" r:id="rId55"/>
    <sheet name="prof 61" sheetId="97" r:id="rId56"/>
    <sheet name="prof 62" sheetId="98" r:id="rId57"/>
    <sheet name="prof 63" sheetId="99" r:id="rId58"/>
  </sheets>
  <externalReferences>
    <externalReference r:id="rId59"/>
    <externalReference r:id="rId60"/>
    <externalReference r:id="rId61"/>
    <externalReference r:id="rId62"/>
    <externalReference r:id="rId63"/>
  </externalReferences>
  <definedNames>
    <definedName name="_____key5" localSheetId="0" hidden="1">'[1]touria recap'!#REF!</definedName>
    <definedName name="_____key5" localSheetId="55" hidden="1">'[1]touria recap'!#REF!</definedName>
    <definedName name="_____key5" localSheetId="56" hidden="1">'[1]touria recap'!#REF!</definedName>
    <definedName name="_____key5" localSheetId="57" hidden="1">'[1]touria recap'!#REF!</definedName>
    <definedName name="_____key5" localSheetId="39" hidden="1">'[1]touria recap'!#REF!</definedName>
    <definedName name="_____key5" localSheetId="40" hidden="1">'[1]touria recap'!#REF!</definedName>
    <definedName name="_____key5" localSheetId="41" hidden="1">'[1]touria recap'!#REF!</definedName>
    <definedName name="_____key5" localSheetId="42" hidden="1">'[1]touria recap'!#REF!</definedName>
    <definedName name="_____key5" localSheetId="43" hidden="1">'[1]touria recap'!#REF!</definedName>
    <definedName name="_____key5" localSheetId="44" hidden="1">'[1]touria recap'!#REF!</definedName>
    <definedName name="_____key5" localSheetId="45" hidden="1">'[1]touria recap'!#REF!</definedName>
    <definedName name="_____key5" localSheetId="46" hidden="1">'[1]touria recap'!#REF!</definedName>
    <definedName name="_____key5" localSheetId="47" hidden="1">'[1]touria recap'!#REF!</definedName>
    <definedName name="_____key5" localSheetId="48" hidden="1">'[1]touria recap'!#REF!</definedName>
    <definedName name="_____key5" hidden="1">'[1]touria recap'!#REF!</definedName>
    <definedName name="___f100" localSheetId="0">#REF!</definedName>
    <definedName name="___f100" localSheetId="39">#REF!</definedName>
    <definedName name="___f100" localSheetId="40">#REF!</definedName>
    <definedName name="___f100" localSheetId="41">#REF!</definedName>
    <definedName name="___f100" localSheetId="42">#REF!</definedName>
    <definedName name="___f100" localSheetId="43">#REF!</definedName>
    <definedName name="___f100" localSheetId="44">#REF!</definedName>
    <definedName name="___f100" localSheetId="45">#REF!</definedName>
    <definedName name="___f100" localSheetId="46">#REF!</definedName>
    <definedName name="___f100" localSheetId="47">#REF!</definedName>
    <definedName name="___f100" localSheetId="48">#REF!</definedName>
    <definedName name="___f100">#REF!</definedName>
    <definedName name="__cmr1" localSheetId="0" hidden="1">#REF!</definedName>
    <definedName name="__cmr1" localSheetId="39" hidden="1">#REF!</definedName>
    <definedName name="__cmr1" localSheetId="40" hidden="1">#REF!</definedName>
    <definedName name="__cmr1" localSheetId="41" hidden="1">#REF!</definedName>
    <definedName name="__cmr1" localSheetId="42" hidden="1">#REF!</definedName>
    <definedName name="__cmr1" localSheetId="43" hidden="1">#REF!</definedName>
    <definedName name="__cmr1" localSheetId="44" hidden="1">#REF!</definedName>
    <definedName name="__cmr1" localSheetId="45" hidden="1">#REF!</definedName>
    <definedName name="__cmr1" localSheetId="46" hidden="1">#REF!</definedName>
    <definedName name="__cmr1" localSheetId="47" hidden="1">#REF!</definedName>
    <definedName name="__cmr1" localSheetId="48" hidden="1">#REF!</definedName>
    <definedName name="__cmr1" hidden="1">#REF!</definedName>
    <definedName name="__f100" localSheetId="0">#REF!</definedName>
    <definedName name="__f100" localSheetId="39">#REF!</definedName>
    <definedName name="__f100" localSheetId="40">#REF!</definedName>
    <definedName name="__f100" localSheetId="41">#REF!</definedName>
    <definedName name="__f100" localSheetId="42">#REF!</definedName>
    <definedName name="__f100" localSheetId="43">#REF!</definedName>
    <definedName name="__f100" localSheetId="44">#REF!</definedName>
    <definedName name="__f100" localSheetId="45">#REF!</definedName>
    <definedName name="__f100" localSheetId="46">#REF!</definedName>
    <definedName name="__f100" localSheetId="47">#REF!</definedName>
    <definedName name="__f100" localSheetId="48">#REF!</definedName>
    <definedName name="__f100">#REF!</definedName>
    <definedName name="__key5" localSheetId="0" hidden="1">[2]litsexistants!#REF!</definedName>
    <definedName name="__key5" localSheetId="55" hidden="1">[3]litsexistants!#REF!</definedName>
    <definedName name="__key5" localSheetId="56" hidden="1">[3]litsexistants!#REF!</definedName>
    <definedName name="__key5" localSheetId="57" hidden="1">[3]litsexistants!#REF!</definedName>
    <definedName name="__key5" localSheetId="39" hidden="1">[4]litsexistants!#REF!</definedName>
    <definedName name="__key5" localSheetId="40" hidden="1">[4]litsexistants!#REF!</definedName>
    <definedName name="__key5" localSheetId="41" hidden="1">[4]litsexistants!#REF!</definedName>
    <definedName name="__key5" localSheetId="42" hidden="1">[4]litsexistants!#REF!</definedName>
    <definedName name="__key5" localSheetId="43" hidden="1">[4]litsexistants!#REF!</definedName>
    <definedName name="__key5" localSheetId="44" hidden="1">[4]litsexistants!#REF!</definedName>
    <definedName name="__key5" localSheetId="45" hidden="1">[4]litsexistants!#REF!</definedName>
    <definedName name="__key5" localSheetId="46" hidden="1">[4]litsexistants!#REF!</definedName>
    <definedName name="__key5" localSheetId="47" hidden="1">[4]litsexistants!#REF!</definedName>
    <definedName name="__key5" localSheetId="48" hidden="1">[4]litsexistants!#REF!</definedName>
    <definedName name="__key5" hidden="1">[2]litsexistants!#REF!</definedName>
    <definedName name="_f100" localSheetId="0">#REF!</definedName>
    <definedName name="_f100" localSheetId="39">#REF!</definedName>
    <definedName name="_f100" localSheetId="40">#REF!</definedName>
    <definedName name="_f100" localSheetId="41">#REF!</definedName>
    <definedName name="_f100" localSheetId="42">#REF!</definedName>
    <definedName name="_f100" localSheetId="43">#REF!</definedName>
    <definedName name="_f100" localSheetId="44">#REF!</definedName>
    <definedName name="_f100" localSheetId="45">#REF!</definedName>
    <definedName name="_f100" localSheetId="46">#REF!</definedName>
    <definedName name="_f100" localSheetId="47">#REF!</definedName>
    <definedName name="_f100" localSheetId="48">#REF!</definedName>
    <definedName name="_f100">#REF!</definedName>
    <definedName name="_xlnm._FilterDatabase" localSheetId="47" hidden="1">'sup 49'!#REF!</definedName>
    <definedName name="_Key1" localSheetId="18" hidden="1">'colleg 17'!#REF!</definedName>
    <definedName name="_Key1" localSheetId="19" hidden="1">'colleg 18'!#REF!</definedName>
    <definedName name="_Key1" localSheetId="22" hidden="1">'colleg 21'!$C$14:$G$77</definedName>
    <definedName name="_Key1" localSheetId="23" hidden="1">'colleg 22'!$F$11:$F$161</definedName>
    <definedName name="_Key1" localSheetId="24" hidden="1">'colleg 23'!#REF!</definedName>
    <definedName name="_Key1" localSheetId="25" hidden="1">'colleg 24'!#REF!</definedName>
    <definedName name="_Key1" localSheetId="11" hidden="1">'prim 10'!#REF!</definedName>
    <definedName name="_Key1" localSheetId="13" hidden="1">'prim 12'!#REF!</definedName>
    <definedName name="_Key1" localSheetId="14" hidden="1">'prim 13'!#REF!</definedName>
    <definedName name="_Key1" localSheetId="16" hidden="1">'prim 15'!#REF!</definedName>
    <definedName name="_Key1" localSheetId="6" hidden="1">'prim 5'!$G$13:$H$73</definedName>
    <definedName name="_Key1" localSheetId="7" hidden="1">'prim 6'!$G$11:$G$63</definedName>
    <definedName name="_Key1" localSheetId="27" hidden="1">'qualif 26'!#REF!</definedName>
    <definedName name="_Key1" localSheetId="28" hidden="1">'qualif 27'!$D$13:$F$64</definedName>
    <definedName name="_Key1" localSheetId="30" hidden="1">'qualif 29'!#REF!</definedName>
    <definedName name="_Key1" localSheetId="32" hidden="1">'qualif 31'!$C$195:$E$269</definedName>
    <definedName name="_Key1" localSheetId="33" hidden="1">'qualif 32'!#REF!</definedName>
    <definedName name="_Key1" localSheetId="39" hidden="1">#REF!</definedName>
    <definedName name="_Key1" localSheetId="40" hidden="1">#REF!</definedName>
    <definedName name="_Key1" localSheetId="41" hidden="1">'sup 42'!$N$10:$N$37</definedName>
    <definedName name="_Key1" localSheetId="42" hidden="1">#REF!</definedName>
    <definedName name="_Key1" hidden="1">#REF!</definedName>
    <definedName name="_Key2" localSheetId="22" hidden="1">'colleg 21'!$C$14:$G$77</definedName>
    <definedName name="_Key2" localSheetId="24" hidden="1">'colleg 23'!#REF!</definedName>
    <definedName name="_Key2" localSheetId="25" hidden="1">'colleg 24'!#REF!</definedName>
    <definedName name="_Key2" localSheetId="55" hidden="1">[3]litsexistants!#REF!</definedName>
    <definedName name="_Key2" localSheetId="56" hidden="1">[3]litsexistants!#REF!</definedName>
    <definedName name="_Key2" localSheetId="57" hidden="1">[3]litsexistants!#REF!</definedName>
    <definedName name="_Key2" localSheetId="32" hidden="1">'qualif 31'!$C$195:$E$269</definedName>
    <definedName name="_Key2" localSheetId="39" hidden="1">[4]litsexistants!#REF!</definedName>
    <definedName name="_Key2" localSheetId="40" hidden="1">[4]litsexistants!#REF!</definedName>
    <definedName name="_Key2" localSheetId="41" hidden="1">[4]litsexistants!#REF!</definedName>
    <definedName name="_Key2" localSheetId="42" hidden="1">[4]litsexistants!#REF!</definedName>
    <definedName name="_Key2" localSheetId="43" hidden="1">[4]litsexistants!#REF!</definedName>
    <definedName name="_Key2" localSheetId="44" hidden="1">[4]litsexistants!#REF!</definedName>
    <definedName name="_Key2" localSheetId="45" hidden="1">[4]litsexistants!#REF!</definedName>
    <definedName name="_Key2" localSheetId="46" hidden="1">[4]litsexistants!#REF!</definedName>
    <definedName name="_Key2" localSheetId="47" hidden="1">[4]litsexistants!#REF!</definedName>
    <definedName name="_Key2" localSheetId="48" hidden="1">[4]litsexistants!#REF!</definedName>
    <definedName name="_Key2" hidden="1">[2]litsexistants!#REF!</definedName>
    <definedName name="_key3" localSheetId="39" hidden="1">'[1]touria recap'!#REF!</definedName>
    <definedName name="_key3" localSheetId="40" hidden="1">'[1]touria recap'!#REF!</definedName>
    <definedName name="_key3" localSheetId="41" hidden="1">'[1]touria recap'!#REF!</definedName>
    <definedName name="_key3" localSheetId="42" hidden="1">'[1]touria recap'!#REF!</definedName>
    <definedName name="_key3" localSheetId="43" hidden="1">'[1]touria recap'!#REF!</definedName>
    <definedName name="_key3" localSheetId="44" hidden="1">'[1]touria recap'!#REF!</definedName>
    <definedName name="_key3" localSheetId="45" hidden="1">'[1]touria recap'!#REF!</definedName>
    <definedName name="_key3" localSheetId="46" hidden="1">'[1]touria recap'!#REF!</definedName>
    <definedName name="_key3" localSheetId="47" hidden="1">'[1]touria recap'!#REF!</definedName>
    <definedName name="_key3" localSheetId="48" hidden="1">'[1]touria recap'!#REF!</definedName>
    <definedName name="_key3" hidden="1">'[1]touria recap'!#REF!</definedName>
    <definedName name="_Order1" localSheetId="18" hidden="1">255</definedName>
    <definedName name="_Order1" localSheetId="19" hidden="1">255</definedName>
    <definedName name="_Order1" localSheetId="22" hidden="1">255</definedName>
    <definedName name="_Order1" localSheetId="23" hidden="1">255</definedName>
    <definedName name="_Order1" localSheetId="24" hidden="1">255</definedName>
    <definedName name="_Order1" localSheetId="25" hidden="1">255</definedName>
    <definedName name="_Order1" localSheetId="11" hidden="1">255</definedName>
    <definedName name="_Order1" localSheetId="13" hidden="1">255</definedName>
    <definedName name="_Order1" localSheetId="14" hidden="1">255</definedName>
    <definedName name="_Order1" localSheetId="16" hidden="1">255</definedName>
    <definedName name="_Order1" localSheetId="6" hidden="1">255</definedName>
    <definedName name="_Order1" localSheetId="7" hidden="1">255</definedName>
    <definedName name="_Order1" localSheetId="27" hidden="1">255</definedName>
    <definedName name="_Order1" localSheetId="28" hidden="1">255</definedName>
    <definedName name="_Order1" localSheetId="30" hidden="1">255</definedName>
    <definedName name="_Order1" localSheetId="32" hidden="1">255</definedName>
    <definedName name="_Order1" localSheetId="33" hidden="1">255</definedName>
    <definedName name="_Order1" localSheetId="41" hidden="1">255</definedName>
    <definedName name="_Order1" hidden="1">255</definedName>
    <definedName name="_Order2" localSheetId="22" hidden="1">255</definedName>
    <definedName name="_Order2" localSheetId="24" hidden="1">255</definedName>
    <definedName name="_Order2" localSheetId="25" hidden="1">255</definedName>
    <definedName name="_Order2" localSheetId="32" hidden="1">255</definedName>
    <definedName name="_Order2" hidden="1">255</definedName>
    <definedName name="_Regression_Int" localSheetId="17" hidden="1">1</definedName>
    <definedName name="_Regression_Int" localSheetId="18" hidden="1">1</definedName>
    <definedName name="_Regression_Int" localSheetId="19" hidden="1">1</definedName>
    <definedName name="_Regression_Int" localSheetId="22" hidden="1">1</definedName>
    <definedName name="_Regression_Int" localSheetId="23" hidden="1">1</definedName>
    <definedName name="_Regression_Int" localSheetId="24" hidden="1">1</definedName>
    <definedName name="_Regression_Int" localSheetId="25" hidden="1">1</definedName>
    <definedName name="_Regression_Int" localSheetId="50" hidden="1">1</definedName>
    <definedName name="_Regression_Int" localSheetId="11" hidden="1">1</definedName>
    <definedName name="_Regression_Int" localSheetId="13" hidden="1">1</definedName>
    <definedName name="_Regression_Int" localSheetId="14" hidden="1">1</definedName>
    <definedName name="_Regression_Int" localSheetId="15" hidden="1">1</definedName>
    <definedName name="_Regression_Int" localSheetId="16" hidden="1">1</definedName>
    <definedName name="_Regression_Int" localSheetId="5" hidden="1">1</definedName>
    <definedName name="_Regression_Int" localSheetId="6" hidden="1">1</definedName>
    <definedName name="_Regression_Int" localSheetId="7" hidden="1">1</definedName>
    <definedName name="_Regression_Int" localSheetId="8" hidden="1">1</definedName>
    <definedName name="_Regression_Int" localSheetId="52" hidden="1">1</definedName>
    <definedName name="_Regression_Int" localSheetId="53" hidden="1">1</definedName>
    <definedName name="_Regression_Int" localSheetId="54" hidden="1">1</definedName>
    <definedName name="_Regression_Int" localSheetId="55" hidden="1">1</definedName>
    <definedName name="_Regression_Int" localSheetId="56" hidden="1">1</definedName>
    <definedName name="_Regression_Int" localSheetId="57" hidden="1">1</definedName>
    <definedName name="_Regression_Int" localSheetId="26" hidden="1">1</definedName>
    <definedName name="_Regression_Int" localSheetId="27" hidden="1">1</definedName>
    <definedName name="_Regression_Int" localSheetId="28" hidden="1">1</definedName>
    <definedName name="_Regression_Int" localSheetId="30" hidden="1">1</definedName>
    <definedName name="_Regression_Int" localSheetId="31" hidden="1">1</definedName>
    <definedName name="_Regression_Int" localSheetId="32" hidden="1">1</definedName>
    <definedName name="_Regression_Int" localSheetId="33" hidden="1">1</definedName>
    <definedName name="_Regression_Int" localSheetId="34" hidden="1">1</definedName>
    <definedName name="_Regression_Int" localSheetId="40" hidden="1">1</definedName>
    <definedName name="_Regression_Int" localSheetId="41" hidden="1">1</definedName>
    <definedName name="_Regression_Int" localSheetId="42" hidden="1">1</definedName>
    <definedName name="_Regression_Int" localSheetId="43" hidden="1">1</definedName>
    <definedName name="_Regression_Int" localSheetId="44" hidden="1">1</definedName>
    <definedName name="_Regression_Int" localSheetId="45" hidden="1">1</definedName>
    <definedName name="_Regression_Int" localSheetId="46" hidden="1">1</definedName>
    <definedName name="_Regression_Int" localSheetId="47" hidden="1">1</definedName>
    <definedName name="_Regression_Int" hidden="1">1</definedName>
    <definedName name="_Sort" localSheetId="18" hidden="1">'colleg 17'!#REF!</definedName>
    <definedName name="_Sort" localSheetId="19" hidden="1">'colleg 18'!#REF!</definedName>
    <definedName name="_Sort" localSheetId="22" hidden="1">'colleg 21'!$C$14:$G$77</definedName>
    <definedName name="_Sort" localSheetId="23" hidden="1">'colleg 22'!$F$11:$F$161</definedName>
    <definedName name="_Sort" localSheetId="24" hidden="1">'colleg 23'!#REF!</definedName>
    <definedName name="_Sort" localSheetId="25" hidden="1">'colleg 24'!#REF!</definedName>
    <definedName name="_Sort" localSheetId="11" hidden="1">'prim 10'!#REF!</definedName>
    <definedName name="_Sort" localSheetId="13" hidden="1">'prim 12'!#REF!</definedName>
    <definedName name="_Sort" localSheetId="14" hidden="1">'prim 13'!#REF!</definedName>
    <definedName name="_Sort" localSheetId="16" hidden="1">'prim 15'!#REF!</definedName>
    <definedName name="_Sort" localSheetId="6" hidden="1">'prim 5'!$G$13:$H$73</definedName>
    <definedName name="_Sort" localSheetId="7" hidden="1">'prim 6'!$G$11:$G$63</definedName>
    <definedName name="_Sort" localSheetId="27" hidden="1">'qualif 26'!#REF!</definedName>
    <definedName name="_Sort" localSheetId="28" hidden="1">'qualif 27'!$D$13:$F$64</definedName>
    <definedName name="_Sort" localSheetId="30" hidden="1">'qualif 29'!#REF!</definedName>
    <definedName name="_Sort" localSheetId="32" hidden="1">'qualif 31'!$C$195:$E$269</definedName>
    <definedName name="_Sort" localSheetId="33" hidden="1">'qualif 32'!#REF!</definedName>
    <definedName name="_Sort" localSheetId="39" hidden="1">#REF!</definedName>
    <definedName name="_Sort" localSheetId="40" hidden="1">#REF!</definedName>
    <definedName name="_Sort" localSheetId="41" hidden="1">'sup 42'!$N$10:$T$37</definedName>
    <definedName name="_Sort" localSheetId="42" hidden="1">#REF!</definedName>
    <definedName name="_Sort" hidden="1">#REF!</definedName>
    <definedName name="AA" localSheetId="39" hidden="1">'[1]touria recap'!#REF!</definedName>
    <definedName name="AA" localSheetId="40" hidden="1">'[1]touria recap'!#REF!</definedName>
    <definedName name="AA" localSheetId="41" hidden="1">'[1]touria recap'!#REF!</definedName>
    <definedName name="AA" localSheetId="42" hidden="1">'[1]touria recap'!#REF!</definedName>
    <definedName name="AA" localSheetId="43" hidden="1">'[1]touria recap'!#REF!</definedName>
    <definedName name="AA" localSheetId="44" hidden="1">'[1]touria recap'!#REF!</definedName>
    <definedName name="AA" localSheetId="45" hidden="1">'[1]touria recap'!#REF!</definedName>
    <definedName name="AA" localSheetId="46" hidden="1">'[1]touria recap'!#REF!</definedName>
    <definedName name="AA" localSheetId="47" hidden="1">'[1]touria recap'!#REF!</definedName>
    <definedName name="AA" localSheetId="48" hidden="1">'[1]touria recap'!#REF!</definedName>
    <definedName name="AA" hidden="1">'[1]touria recap'!#REF!</definedName>
    <definedName name="BRNRN" localSheetId="39">#REF!</definedName>
    <definedName name="BRNRN" localSheetId="40">#REF!</definedName>
    <definedName name="BRNRN" localSheetId="41">#REF!</definedName>
    <definedName name="BRNRN" localSheetId="42">#REF!</definedName>
    <definedName name="BRNRN" localSheetId="43">#REF!</definedName>
    <definedName name="BRNRN" localSheetId="44">#REF!</definedName>
    <definedName name="BRNRN" localSheetId="45">#REF!</definedName>
    <definedName name="BRNRN" localSheetId="46">#REF!</definedName>
    <definedName name="BRNRN" localSheetId="47">#REF!</definedName>
    <definedName name="BRNRN" localSheetId="48">#REF!</definedName>
    <definedName name="BRNRN">#REF!</definedName>
    <definedName name="_xlnm.Database" localSheetId="39">#REF!</definedName>
    <definedName name="_xlnm.Database" localSheetId="40">#REF!</definedName>
    <definedName name="_xlnm.Database" localSheetId="41">#REF!</definedName>
    <definedName name="_xlnm.Database" localSheetId="42">#REF!</definedName>
    <definedName name="_xlnm.Database" localSheetId="43">#REF!</definedName>
    <definedName name="_xlnm.Database" localSheetId="44">#REF!</definedName>
    <definedName name="_xlnm.Database" localSheetId="45">#REF!</definedName>
    <definedName name="_xlnm.Database" localSheetId="46">#REF!</definedName>
    <definedName name="_xlnm.Database" localSheetId="47">#REF!</definedName>
    <definedName name="_xlnm.Database" localSheetId="48">#REF!</definedName>
    <definedName name="_xlnm.Database">#REF!</definedName>
    <definedName name="pp" localSheetId="39" hidden="1">#REF!</definedName>
    <definedName name="pp" localSheetId="40" hidden="1">#REF!</definedName>
    <definedName name="pp" localSheetId="41" hidden="1">#REF!</definedName>
    <definedName name="pp" localSheetId="42" hidden="1">#REF!</definedName>
    <definedName name="pp" localSheetId="43" hidden="1">#REF!</definedName>
    <definedName name="pp" localSheetId="44" hidden="1">#REF!</definedName>
    <definedName name="pp" localSheetId="45" hidden="1">#REF!</definedName>
    <definedName name="pp" localSheetId="46" hidden="1">#REF!</definedName>
    <definedName name="pp" localSheetId="47" hidden="1">#REF!</definedName>
    <definedName name="pp" localSheetId="48" hidden="1">#REF!</definedName>
    <definedName name="pp" hidden="1">#REF!</definedName>
    <definedName name="_xlnm.Print_Area" localSheetId="18">'colleg 17'!$A$1:$F$114</definedName>
    <definedName name="_xlnm.Print_Area" localSheetId="22">'colleg 21'!$A$1:$F$115</definedName>
    <definedName name="_xlnm.Print_Area" localSheetId="50">'peda 53'!$A$1:$D$39</definedName>
    <definedName name="_xlnm.Print_Area" localSheetId="51">'peda 54-55'!$A$1:$H$45</definedName>
    <definedName name="_xlnm.Print_Area" localSheetId="36">'post_sec 36'!$A$1:$F$39</definedName>
    <definedName name="_xlnm.Print_Area" localSheetId="38">'post_sec 38'!$A$1:$H$58</definedName>
    <definedName name="_xlnm.Print_Area" localSheetId="12">'prim 11'!$A$1:$F$60</definedName>
    <definedName name="_xlnm.Print_Area" localSheetId="6">'prim 5'!$A$1:$F$114</definedName>
    <definedName name="_xlnm.Print_Area" localSheetId="10">'prim 9'!$A$1:$F$49</definedName>
    <definedName name="_xlnm.Print_Area" localSheetId="26">'qualif 25'!$A$1:$F$64</definedName>
    <definedName name="_xlnm.Print_Area" localSheetId="32">'qualif 31'!$A$1:$E$92</definedName>
    <definedName name="_xlnm.Print_Area" localSheetId="40">'sup 40-41'!$A$1:$J$62</definedName>
    <definedName name="_xlnm.Print_Area" localSheetId="41">'sup 42'!$A$1:$H$41</definedName>
    <definedName name="_xlnm.Print_Area" localSheetId="42">'sup 43 '!$A$1:$E$51</definedName>
    <definedName name="_xlnm.Print_Area" localSheetId="43">'sup 44'!$A$1:$H$207</definedName>
    <definedName name="_xlnm.Print_Area" localSheetId="45">'sup 46-47'!$A$1:$I$63</definedName>
    <definedName name="_xlnm.Print_Area" localSheetId="46">'sup 48'!$A$1:$F$63</definedName>
    <definedName name="_xlnm.Print_Area" localSheetId="47">'sup 49'!$A$1:$D$57</definedName>
    <definedName name="_xlnm.Print_Area" localSheetId="48">'sup 50-51'!$A$1:$H$44</definedName>
    <definedName name="Print_Area_MI" localSheetId="39">#REF!</definedName>
    <definedName name="Print_Area_MI" localSheetId="40">#REF!</definedName>
    <definedName name="Print_Area_MI" localSheetId="41">#REF!</definedName>
    <definedName name="Print_Area_MI" localSheetId="42">#REF!</definedName>
    <definedName name="Print_Area_MI" localSheetId="43">#REF!</definedName>
    <definedName name="Print_Area_MI" localSheetId="44">#REF!</definedName>
    <definedName name="Print_Area_MI" localSheetId="45">#REF!</definedName>
    <definedName name="Print_Area_MI" localSheetId="46">#REF!</definedName>
    <definedName name="Print_Area_MI" localSheetId="47">#REF!</definedName>
    <definedName name="Print_Area_MI" localSheetId="48">#REF!</definedName>
    <definedName name="Print_Area_MI">#REF!</definedName>
    <definedName name="Zone_impres_MI" localSheetId="0">#REF!</definedName>
    <definedName name="Zone_impres_MI" localSheetId="39">#REF!</definedName>
    <definedName name="Zone_impres_MI" localSheetId="40">#REF!</definedName>
    <definedName name="Zone_impres_MI" localSheetId="41">#REF!</definedName>
    <definedName name="Zone_impres_MI" localSheetId="42">#REF!</definedName>
    <definedName name="Zone_impres_MI" localSheetId="43">#REF!</definedName>
    <definedName name="Zone_impres_MI" localSheetId="44">#REF!</definedName>
    <definedName name="Zone_impres_MI" localSheetId="45">#REF!</definedName>
    <definedName name="Zone_impres_MI" localSheetId="46">#REF!</definedName>
    <definedName name="Zone_impres_MI" localSheetId="47">#REF!</definedName>
    <definedName name="Zone_impres_MI" localSheetId="48">#REF!</definedName>
    <definedName name="Zone_impres_MI">#REF!</definedName>
  </definedNames>
  <calcPr calcId="181029"/>
  <fileRecoveryPr autoRecover="0"/>
</workbook>
</file>

<file path=xl/calcChain.xml><?xml version="1.0" encoding="utf-8"?>
<calcChain xmlns="http://schemas.openxmlformats.org/spreadsheetml/2006/main">
  <c r="B44" i="21" l="1"/>
  <c r="B45" i="21"/>
  <c r="B46" i="21"/>
  <c r="B43" i="21"/>
  <c r="F38" i="99"/>
  <c r="E38" i="99"/>
  <c r="D38" i="99"/>
  <c r="C38" i="99"/>
  <c r="B37" i="99"/>
  <c r="B36" i="99"/>
  <c r="B35" i="99"/>
  <c r="B34" i="99"/>
  <c r="B33" i="99"/>
  <c r="B32" i="99"/>
  <c r="B31" i="99"/>
  <c r="B30" i="99"/>
  <c r="B29" i="99"/>
  <c r="B28" i="99"/>
  <c r="B27" i="99"/>
  <c r="B26" i="99"/>
  <c r="B25" i="99"/>
  <c r="B24" i="99"/>
  <c r="B23" i="99"/>
  <c r="B22" i="99"/>
  <c r="B21" i="99"/>
  <c r="B20" i="99"/>
  <c r="B19" i="99"/>
  <c r="B18" i="99"/>
  <c r="B17" i="99"/>
  <c r="B16" i="99"/>
  <c r="B15" i="99"/>
  <c r="B14" i="99"/>
  <c r="B13" i="99"/>
  <c r="B12" i="99"/>
  <c r="K26" i="98"/>
  <c r="J26" i="98"/>
  <c r="I26" i="98"/>
  <c r="H26" i="98"/>
  <c r="G26" i="98"/>
  <c r="C26" i="98" s="1"/>
  <c r="F26" i="98"/>
  <c r="E26" i="98"/>
  <c r="D26" i="98"/>
  <c r="C25" i="98"/>
  <c r="B25" i="98"/>
  <c r="C24" i="98"/>
  <c r="B24" i="98"/>
  <c r="C23" i="98"/>
  <c r="B23" i="98"/>
  <c r="C22" i="98"/>
  <c r="B22" i="98"/>
  <c r="C21" i="98"/>
  <c r="B21" i="98"/>
  <c r="C20" i="98"/>
  <c r="B20" i="98"/>
  <c r="C19" i="98"/>
  <c r="B19" i="98"/>
  <c r="C18" i="98"/>
  <c r="B18" i="98"/>
  <c r="C17" i="98"/>
  <c r="B17" i="98"/>
  <c r="C16" i="98"/>
  <c r="B16" i="98"/>
  <c r="C15" i="98"/>
  <c r="B15" i="98"/>
  <c r="C14" i="98"/>
  <c r="B14" i="98"/>
  <c r="B112" i="97"/>
  <c r="B111" i="97"/>
  <c r="B110" i="97"/>
  <c r="B109" i="97"/>
  <c r="B108" i="97"/>
  <c r="B107" i="97"/>
  <c r="B106" i="97"/>
  <c r="B105" i="97"/>
  <c r="F104" i="97"/>
  <c r="E104" i="97"/>
  <c r="D104" i="97"/>
  <c r="C104" i="97"/>
  <c r="B103" i="97"/>
  <c r="B102" i="97"/>
  <c r="B101" i="97"/>
  <c r="B100" i="97"/>
  <c r="B99" i="97"/>
  <c r="B98" i="97"/>
  <c r="B97" i="97"/>
  <c r="B96" i="97"/>
  <c r="F95" i="97"/>
  <c r="E95" i="97"/>
  <c r="D95" i="97"/>
  <c r="C95" i="97"/>
  <c r="B94" i="97"/>
  <c r="B93" i="97"/>
  <c r="B92" i="97"/>
  <c r="B91" i="97"/>
  <c r="B90" i="97"/>
  <c r="F89" i="97"/>
  <c r="E89" i="97"/>
  <c r="D89" i="97"/>
  <c r="C89" i="97"/>
  <c r="B88" i="97"/>
  <c r="B87" i="97"/>
  <c r="B86" i="97"/>
  <c r="B85" i="97"/>
  <c r="B84" i="97"/>
  <c r="B83" i="97"/>
  <c r="B82" i="97"/>
  <c r="F81" i="97"/>
  <c r="E81" i="97"/>
  <c r="D81" i="97"/>
  <c r="C81" i="97"/>
  <c r="B80" i="97"/>
  <c r="B79" i="97"/>
  <c r="B78" i="97"/>
  <c r="B77" i="97"/>
  <c r="B76" i="97"/>
  <c r="B75" i="97"/>
  <c r="B74" i="97"/>
  <c r="B73" i="97"/>
  <c r="B72" i="97"/>
  <c r="F71" i="97"/>
  <c r="E71" i="97"/>
  <c r="D71" i="97"/>
  <c r="C71" i="97"/>
  <c r="F70" i="97"/>
  <c r="E70" i="97"/>
  <c r="D70" i="97"/>
  <c r="C70" i="97"/>
  <c r="B70" i="97"/>
  <c r="B53" i="97"/>
  <c r="B52" i="97"/>
  <c r="B51" i="97"/>
  <c r="B50" i="97"/>
  <c r="B49" i="97"/>
  <c r="F48" i="97"/>
  <c r="E48" i="97"/>
  <c r="D48" i="97"/>
  <c r="C48" i="97"/>
  <c r="B47" i="97"/>
  <c r="B46" i="97"/>
  <c r="B45" i="97"/>
  <c r="B44" i="97"/>
  <c r="B43" i="97"/>
  <c r="B42" i="97"/>
  <c r="B41" i="97"/>
  <c r="B40" i="97"/>
  <c r="F39" i="97"/>
  <c r="E39" i="97"/>
  <c r="D39" i="97"/>
  <c r="C39" i="97"/>
  <c r="B38" i="97"/>
  <c r="B37" i="97"/>
  <c r="B36" i="97"/>
  <c r="B35" i="97"/>
  <c r="B34" i="97"/>
  <c r="B33" i="97"/>
  <c r="B32" i="97"/>
  <c r="B31" i="97"/>
  <c r="F30" i="97"/>
  <c r="E30" i="97"/>
  <c r="B30" i="97" s="1"/>
  <c r="D30" i="97"/>
  <c r="C30" i="97"/>
  <c r="B29" i="97"/>
  <c r="B28" i="97"/>
  <c r="B27" i="97"/>
  <c r="B26" i="97"/>
  <c r="B25" i="97"/>
  <c r="B24" i="97"/>
  <c r="F23" i="97"/>
  <c r="E23" i="97"/>
  <c r="D23" i="97"/>
  <c r="C23" i="97"/>
  <c r="B22" i="97"/>
  <c r="B21" i="97"/>
  <c r="B20" i="97"/>
  <c r="B19" i="97"/>
  <c r="F18" i="97"/>
  <c r="E18" i="97"/>
  <c r="D18" i="97"/>
  <c r="C18" i="97"/>
  <c r="B17" i="97"/>
  <c r="B16" i="97"/>
  <c r="B15" i="97"/>
  <c r="B14" i="97"/>
  <c r="F13" i="97"/>
  <c r="E13" i="97"/>
  <c r="D13" i="97"/>
  <c r="C13" i="97"/>
  <c r="B12" i="97"/>
  <c r="F11" i="97"/>
  <c r="E11" i="97"/>
  <c r="D11" i="97"/>
  <c r="D113" i="97" s="1"/>
  <c r="C11" i="97"/>
  <c r="B23" i="97"/>
  <c r="B51" i="81"/>
  <c r="B50" i="81"/>
  <c r="B49" i="81"/>
  <c r="B48" i="81"/>
  <c r="D15" i="81"/>
  <c r="E15" i="81"/>
  <c r="F15" i="81"/>
  <c r="C14" i="81"/>
  <c r="C13" i="81"/>
  <c r="C12" i="81"/>
  <c r="C11" i="81"/>
  <c r="C15" i="81" s="1"/>
  <c r="B11" i="80"/>
  <c r="B10" i="80"/>
  <c r="C34" i="67"/>
  <c r="B34" i="67"/>
  <c r="C33" i="67"/>
  <c r="B33" i="67"/>
  <c r="C32" i="67"/>
  <c r="B32" i="67"/>
  <c r="C31" i="67"/>
  <c r="B31" i="67"/>
  <c r="B56" i="91"/>
  <c r="C50" i="93"/>
  <c r="B50" i="93"/>
  <c r="F32" i="94"/>
  <c r="F34" i="94"/>
  <c r="D32" i="94"/>
  <c r="D34" i="94" s="1"/>
  <c r="C32" i="94"/>
  <c r="C34" i="94" s="1"/>
  <c r="E32" i="94"/>
  <c r="E34" i="94"/>
  <c r="G32" i="94"/>
  <c r="G34" i="94" s="1"/>
  <c r="C15" i="94"/>
  <c r="C47" i="92"/>
  <c r="D47" i="92"/>
  <c r="E47" i="92"/>
  <c r="B47" i="92"/>
  <c r="D28" i="92"/>
  <c r="E28" i="92"/>
  <c r="C28" i="92"/>
  <c r="B28" i="92"/>
  <c r="B6" i="92"/>
  <c r="E62" i="90"/>
  <c r="D62" i="90"/>
  <c r="C29" i="89"/>
  <c r="D29" i="89"/>
  <c r="B29" i="89"/>
  <c r="C46" i="88"/>
  <c r="B46" i="88"/>
  <c r="C35" i="88"/>
  <c r="C29" i="88" s="1"/>
  <c r="C10" i="88"/>
  <c r="B10" i="88"/>
  <c r="E21" i="67"/>
  <c r="C21" i="66"/>
  <c r="B34" i="88"/>
  <c r="B35" i="88"/>
  <c r="F7" i="86"/>
  <c r="C7" i="86" s="1"/>
  <c r="B9" i="85"/>
  <c r="C6" i="85"/>
  <c r="B6" i="85" s="1"/>
  <c r="C75" i="46"/>
  <c r="D75" i="46"/>
  <c r="B75" i="46"/>
  <c r="C63" i="46"/>
  <c r="D63" i="46"/>
  <c r="B63" i="46"/>
  <c r="C54" i="46"/>
  <c r="C93" i="46" s="1"/>
  <c r="D54" i="46"/>
  <c r="D93" i="46" s="1"/>
  <c r="B54" i="46"/>
  <c r="C33" i="46"/>
  <c r="D33" i="46"/>
  <c r="B33" i="46"/>
  <c r="C20" i="46"/>
  <c r="D20" i="46"/>
  <c r="B20" i="46"/>
  <c r="C11" i="46"/>
  <c r="C51" i="46" s="1"/>
  <c r="D11" i="46"/>
  <c r="B11" i="46"/>
  <c r="C58" i="45"/>
  <c r="D58" i="45"/>
  <c r="E58" i="45"/>
  <c r="B58" i="45"/>
  <c r="C31" i="45"/>
  <c r="D31" i="45"/>
  <c r="E31" i="45"/>
  <c r="B31" i="45"/>
  <c r="C19" i="45"/>
  <c r="D19" i="45"/>
  <c r="E19" i="45"/>
  <c r="B19" i="45"/>
  <c r="C12" i="45"/>
  <c r="D12" i="45"/>
  <c r="E12" i="45"/>
  <c r="B12" i="45"/>
  <c r="C14" i="53"/>
  <c r="C15" i="53"/>
  <c r="C16" i="53"/>
  <c r="C17" i="53"/>
  <c r="C18" i="53"/>
  <c r="C19" i="53"/>
  <c r="C20" i="53"/>
  <c r="C21" i="53"/>
  <c r="C22" i="53"/>
  <c r="C24" i="53"/>
  <c r="C25" i="53"/>
  <c r="C23" i="53"/>
  <c r="C26" i="53"/>
  <c r="C27" i="53"/>
  <c r="C28" i="53"/>
  <c r="C29" i="53"/>
  <c r="C30" i="53"/>
  <c r="C31" i="53"/>
  <c r="C32" i="53"/>
  <c r="C33" i="53"/>
  <c r="C34" i="53"/>
  <c r="C35" i="53"/>
  <c r="C36" i="53"/>
  <c r="C37" i="53"/>
  <c r="C38" i="53"/>
  <c r="C39" i="53"/>
  <c r="C40" i="53"/>
  <c r="C41" i="53"/>
  <c r="C42" i="53"/>
  <c r="C43" i="53"/>
  <c r="C44" i="53"/>
  <c r="C45" i="53"/>
  <c r="C46" i="53"/>
  <c r="C47" i="53"/>
  <c r="C48" i="53"/>
  <c r="C49" i="53"/>
  <c r="B14" i="53"/>
  <c r="B15" i="53"/>
  <c r="B16" i="53"/>
  <c r="B17" i="53"/>
  <c r="B18" i="53"/>
  <c r="B19" i="53"/>
  <c r="B20" i="53"/>
  <c r="B21" i="53"/>
  <c r="B22" i="53"/>
  <c r="B24" i="53"/>
  <c r="B25" i="53"/>
  <c r="B23" i="53"/>
  <c r="B26" i="53"/>
  <c r="B27" i="53"/>
  <c r="B28" i="53"/>
  <c r="B29" i="53"/>
  <c r="B30" i="53"/>
  <c r="B31" i="53"/>
  <c r="B32" i="53"/>
  <c r="B33" i="53"/>
  <c r="B34" i="53"/>
  <c r="B35" i="53"/>
  <c r="B36" i="53"/>
  <c r="B37" i="53"/>
  <c r="B38" i="53"/>
  <c r="B39" i="53"/>
  <c r="B40" i="53"/>
  <c r="B41" i="53"/>
  <c r="B42" i="53"/>
  <c r="B43" i="53"/>
  <c r="B44" i="53"/>
  <c r="B45" i="53"/>
  <c r="B46" i="53"/>
  <c r="B47" i="53"/>
  <c r="B48" i="53"/>
  <c r="B49" i="53"/>
  <c r="B13" i="53"/>
  <c r="C13" i="53"/>
  <c r="C38" i="52"/>
  <c r="D38" i="52"/>
  <c r="E38" i="52"/>
  <c r="F38" i="52"/>
  <c r="G38" i="52"/>
  <c r="B38" i="52"/>
  <c r="D21" i="79"/>
  <c r="E21" i="79"/>
  <c r="F21" i="79"/>
  <c r="G21" i="79"/>
  <c r="B16" i="79"/>
  <c r="B17" i="79"/>
  <c r="B18" i="79"/>
  <c r="B19" i="79"/>
  <c r="B20" i="79"/>
  <c r="B15" i="79"/>
  <c r="B21" i="79" s="1"/>
  <c r="C16" i="79"/>
  <c r="C17" i="79"/>
  <c r="C18" i="79"/>
  <c r="C19" i="79"/>
  <c r="C20" i="79"/>
  <c r="C15" i="79"/>
  <c r="F38" i="49"/>
  <c r="F39" i="49"/>
  <c r="F40" i="49"/>
  <c r="F41" i="49"/>
  <c r="F42" i="49"/>
  <c r="F43" i="49"/>
  <c r="F44" i="49"/>
  <c r="G44" i="49"/>
  <c r="G43" i="49"/>
  <c r="G42" i="49"/>
  <c r="G41" i="49"/>
  <c r="G40" i="49"/>
  <c r="G39" i="49"/>
  <c r="G38" i="49"/>
  <c r="D6" i="37"/>
  <c r="C6" i="37" s="1"/>
  <c r="B6" i="37" s="1"/>
  <c r="B32" i="37"/>
  <c r="B9" i="37"/>
  <c r="B23" i="34"/>
  <c r="B22" i="34"/>
  <c r="B29" i="33"/>
  <c r="B31" i="33"/>
  <c r="B32" i="33"/>
  <c r="B34" i="33"/>
  <c r="B35" i="33"/>
  <c r="B28" i="33"/>
  <c r="B13" i="33"/>
  <c r="B15" i="33"/>
  <c r="B16" i="33"/>
  <c r="B18" i="33"/>
  <c r="B19" i="33"/>
  <c r="B12" i="33"/>
  <c r="C75" i="31"/>
  <c r="C84" i="31"/>
  <c r="C90" i="31"/>
  <c r="C97" i="31"/>
  <c r="C102" i="31"/>
  <c r="C107" i="31"/>
  <c r="B22" i="30"/>
  <c r="B23" i="30"/>
  <c r="B24" i="30"/>
  <c r="B25" i="30"/>
  <c r="B26" i="30"/>
  <c r="B27" i="30"/>
  <c r="B28" i="30"/>
  <c r="B21" i="30"/>
  <c r="B10" i="30"/>
  <c r="B11" i="30"/>
  <c r="B12" i="30"/>
  <c r="B13" i="30"/>
  <c r="B14" i="30"/>
  <c r="B15" i="30"/>
  <c r="B16" i="30"/>
  <c r="B9" i="30"/>
  <c r="B22" i="29"/>
  <c r="B23" i="29"/>
  <c r="B24" i="29"/>
  <c r="B25" i="29"/>
  <c r="B26" i="29"/>
  <c r="B27" i="29"/>
  <c r="B28" i="29"/>
  <c r="B21" i="29"/>
  <c r="C18" i="29"/>
  <c r="D18" i="29"/>
  <c r="E18" i="29"/>
  <c r="B10" i="29"/>
  <c r="B11" i="29"/>
  <c r="B18" i="29" s="1"/>
  <c r="B12" i="29"/>
  <c r="B13" i="29"/>
  <c r="B14" i="29"/>
  <c r="B15" i="29"/>
  <c r="B16" i="29"/>
  <c r="B9" i="29"/>
  <c r="B32" i="24"/>
  <c r="B9" i="24"/>
  <c r="D23" i="16"/>
  <c r="B23" i="16"/>
  <c r="D14" i="16"/>
  <c r="B14" i="16"/>
  <c r="D8" i="16"/>
  <c r="C34" i="13"/>
  <c r="B34" i="13"/>
  <c r="B19" i="13"/>
  <c r="C19" i="13"/>
  <c r="B34" i="12"/>
  <c r="C34" i="12"/>
  <c r="C19" i="12"/>
  <c r="B19" i="12"/>
  <c r="B48" i="11"/>
  <c r="B47" i="11"/>
  <c r="B46" i="11"/>
  <c r="B45" i="11"/>
  <c r="D106" i="7"/>
  <c r="C31" i="6"/>
  <c r="B31" i="6"/>
  <c r="C9" i="6"/>
  <c r="B9" i="6"/>
  <c r="B37" i="1"/>
  <c r="B31" i="1"/>
  <c r="B25" i="1"/>
  <c r="B24" i="1"/>
  <c r="B15" i="1"/>
  <c r="B14" i="1"/>
  <c r="B32" i="94"/>
  <c r="B34" i="94" s="1"/>
  <c r="H23" i="94"/>
  <c r="A23" i="94"/>
  <c r="G15" i="94"/>
  <c r="F15" i="94"/>
  <c r="E15" i="94"/>
  <c r="D15" i="94"/>
  <c r="B15" i="94"/>
  <c r="F57" i="91"/>
  <c r="C57" i="91"/>
  <c r="C69" i="91" s="1"/>
  <c r="B57" i="91"/>
  <c r="B69" i="91" s="1"/>
  <c r="D12" i="91"/>
  <c r="C62" i="90"/>
  <c r="B62" i="90"/>
  <c r="D197" i="89"/>
  <c r="C197" i="89"/>
  <c r="B197" i="89"/>
  <c r="D187" i="89"/>
  <c r="C187" i="89"/>
  <c r="B187" i="89"/>
  <c r="D165" i="89"/>
  <c r="C165" i="89"/>
  <c r="B165" i="89"/>
  <c r="D154" i="89"/>
  <c r="C154" i="89"/>
  <c r="B154" i="89"/>
  <c r="D134" i="89"/>
  <c r="C134" i="89"/>
  <c r="B134" i="89"/>
  <c r="D121" i="89"/>
  <c r="C121" i="89"/>
  <c r="B121" i="89"/>
  <c r="D102" i="89"/>
  <c r="C102" i="89"/>
  <c r="B102" i="89"/>
  <c r="D76" i="89"/>
  <c r="C76" i="89"/>
  <c r="B76" i="89"/>
  <c r="D56" i="89"/>
  <c r="C56" i="89"/>
  <c r="B56" i="89"/>
  <c r="D44" i="89"/>
  <c r="C44" i="89"/>
  <c r="B44" i="89"/>
  <c r="D11" i="89"/>
  <c r="C21" i="89"/>
  <c r="C11" i="89" s="1"/>
  <c r="B11" i="89"/>
  <c r="B24" i="87"/>
  <c r="C24" i="87"/>
  <c r="D24" i="87"/>
  <c r="E24" i="87"/>
  <c r="F24" i="87"/>
  <c r="G24" i="87"/>
  <c r="I46" i="86"/>
  <c r="H46" i="86"/>
  <c r="F46" i="86"/>
  <c r="D46" i="86"/>
  <c r="C46" i="86"/>
  <c r="B46" i="86"/>
  <c r="D18" i="85"/>
  <c r="D9" i="85"/>
  <c r="C9" i="85"/>
  <c r="B27" i="82"/>
  <c r="C27" i="82"/>
  <c r="D27" i="82"/>
  <c r="E27" i="82"/>
  <c r="F27" i="82"/>
  <c r="G27" i="82"/>
  <c r="H27" i="82"/>
  <c r="I27" i="82"/>
  <c r="E51" i="81"/>
  <c r="D51" i="81"/>
  <c r="C51" i="81"/>
  <c r="F50" i="81"/>
  <c r="E50" i="81"/>
  <c r="D50" i="81"/>
  <c r="F49" i="81"/>
  <c r="E49" i="81"/>
  <c r="C49" i="81"/>
  <c r="F48" i="81"/>
  <c r="E48" i="81"/>
  <c r="C48" i="81"/>
  <c r="D11" i="80"/>
  <c r="E10" i="80"/>
  <c r="C10" i="80"/>
  <c r="D9" i="80"/>
  <c r="D8" i="80"/>
  <c r="D10" i="80" s="1"/>
  <c r="C21" i="67"/>
  <c r="B21" i="66"/>
  <c r="D25" i="50"/>
  <c r="B25" i="50"/>
  <c r="G58" i="49"/>
  <c r="F58" i="49"/>
  <c r="G57" i="49"/>
  <c r="F57" i="49"/>
  <c r="G56" i="49"/>
  <c r="F56" i="49"/>
  <c r="G54" i="49"/>
  <c r="F54" i="49"/>
  <c r="G53" i="49"/>
  <c r="F53" i="49"/>
  <c r="G52" i="49"/>
  <c r="F52" i="49"/>
  <c r="G50" i="49"/>
  <c r="F50" i="49"/>
  <c r="G49" i="49"/>
  <c r="F49" i="49"/>
  <c r="G47" i="49"/>
  <c r="F47" i="49"/>
  <c r="G46" i="49"/>
  <c r="F46" i="49"/>
  <c r="C55" i="49"/>
  <c r="B55" i="49"/>
  <c r="C51" i="49"/>
  <c r="G51" i="49" s="1"/>
  <c r="B51" i="49"/>
  <c r="C48" i="49"/>
  <c r="B48" i="49"/>
  <c r="C45" i="49"/>
  <c r="B45" i="49"/>
  <c r="C37" i="49"/>
  <c r="B37" i="49"/>
  <c r="E55" i="49"/>
  <c r="D55" i="49"/>
  <c r="E51" i="49"/>
  <c r="D51" i="49"/>
  <c r="E48" i="49"/>
  <c r="G48" i="49" s="1"/>
  <c r="D48" i="49"/>
  <c r="E45" i="49"/>
  <c r="D45" i="49"/>
  <c r="F45" i="49" s="1"/>
  <c r="E37" i="49"/>
  <c r="D37" i="49"/>
  <c r="F37" i="49" s="1"/>
  <c r="G23" i="49"/>
  <c r="F23" i="49"/>
  <c r="G22" i="49"/>
  <c r="F22" i="49"/>
  <c r="G21" i="49"/>
  <c r="F21" i="49"/>
  <c r="G20" i="49"/>
  <c r="F20" i="49"/>
  <c r="G19" i="49"/>
  <c r="F19" i="49"/>
  <c r="G18" i="49"/>
  <c r="F18" i="49"/>
  <c r="G17" i="49"/>
  <c r="F17" i="49"/>
  <c r="G16" i="49"/>
  <c r="F16" i="49"/>
  <c r="G15" i="49"/>
  <c r="F15" i="49"/>
  <c r="G14" i="49"/>
  <c r="F14" i="49"/>
  <c r="G13" i="49"/>
  <c r="F13" i="49"/>
  <c r="G12" i="49"/>
  <c r="F12" i="49"/>
  <c r="F48" i="49"/>
  <c r="G45" i="49"/>
  <c r="G55" i="49"/>
  <c r="E88" i="45"/>
  <c r="D88" i="45"/>
  <c r="C88" i="45"/>
  <c r="B88" i="45"/>
  <c r="E82" i="45"/>
  <c r="D82" i="45"/>
  <c r="C82" i="45"/>
  <c r="B82" i="45"/>
  <c r="E69" i="45"/>
  <c r="E57" i="45" s="1"/>
  <c r="D69" i="45"/>
  <c r="C69" i="45"/>
  <c r="B69" i="45"/>
  <c r="E66" i="45"/>
  <c r="D66" i="45"/>
  <c r="C66" i="45"/>
  <c r="B66" i="45"/>
  <c r="B57" i="45" s="1"/>
  <c r="E53" i="45"/>
  <c r="D53" i="45"/>
  <c r="C53" i="45"/>
  <c r="B53" i="45"/>
  <c r="E48" i="45"/>
  <c r="D48" i="45"/>
  <c r="C48" i="45"/>
  <c r="B48" i="45"/>
  <c r="E39" i="45"/>
  <c r="D39" i="45"/>
  <c r="C39" i="45"/>
  <c r="B39" i="45"/>
  <c r="E36" i="45"/>
  <c r="D36" i="45"/>
  <c r="D30" i="45" s="1"/>
  <c r="C36" i="45"/>
  <c r="B36" i="45"/>
  <c r="E26" i="45"/>
  <c r="E11" i="45" s="1"/>
  <c r="D26" i="45"/>
  <c r="C26" i="45"/>
  <c r="B26" i="45"/>
  <c r="D105" i="35"/>
  <c r="C105" i="35"/>
  <c r="C108" i="35" s="1"/>
  <c r="C110" i="35" s="1"/>
  <c r="B105" i="35"/>
  <c r="D100" i="35"/>
  <c r="C100" i="35"/>
  <c r="B100" i="35"/>
  <c r="D95" i="35"/>
  <c r="C95" i="35"/>
  <c r="B95" i="35"/>
  <c r="D88" i="35"/>
  <c r="C88" i="35"/>
  <c r="B88" i="35"/>
  <c r="D82" i="35"/>
  <c r="C82" i="35"/>
  <c r="B82" i="35"/>
  <c r="D73" i="35"/>
  <c r="C73" i="35"/>
  <c r="B73" i="35"/>
  <c r="D63" i="35"/>
  <c r="C63" i="35"/>
  <c r="B63" i="35"/>
  <c r="D47" i="35"/>
  <c r="C47" i="35"/>
  <c r="B47" i="35"/>
  <c r="D39" i="35"/>
  <c r="C39" i="35"/>
  <c r="B39" i="35"/>
  <c r="D29" i="35"/>
  <c r="C29" i="35"/>
  <c r="B29" i="35"/>
  <c r="D20" i="35"/>
  <c r="C20" i="35"/>
  <c r="B20" i="35"/>
  <c r="D11" i="35"/>
  <c r="C11" i="35"/>
  <c r="B11" i="35"/>
  <c r="D23" i="34"/>
  <c r="D22" i="34"/>
  <c r="D6" i="34"/>
  <c r="C6" i="34" s="1"/>
  <c r="B6" i="34" s="1"/>
  <c r="E107" i="31"/>
  <c r="D107" i="31"/>
  <c r="B107" i="31"/>
  <c r="E102" i="31"/>
  <c r="D102" i="31"/>
  <c r="B102" i="31"/>
  <c r="E97" i="31"/>
  <c r="D97" i="31"/>
  <c r="B97" i="31"/>
  <c r="E90" i="31"/>
  <c r="D90" i="31"/>
  <c r="B90" i="31"/>
  <c r="E84" i="31"/>
  <c r="D84" i="31"/>
  <c r="B84" i="31"/>
  <c r="E75" i="31"/>
  <c r="D75" i="31"/>
  <c r="B75" i="31"/>
  <c r="E65" i="31"/>
  <c r="D65" i="31"/>
  <c r="C65" i="31"/>
  <c r="B65" i="31"/>
  <c r="E47" i="31"/>
  <c r="D47" i="31"/>
  <c r="C47" i="31"/>
  <c r="B47" i="31"/>
  <c r="E39" i="31"/>
  <c r="D39" i="31"/>
  <c r="C39" i="31"/>
  <c r="B39" i="31"/>
  <c r="E29" i="31"/>
  <c r="D29" i="31"/>
  <c r="C29" i="31"/>
  <c r="B29" i="31"/>
  <c r="E20" i="31"/>
  <c r="D20" i="31"/>
  <c r="C20" i="31"/>
  <c r="B20" i="31"/>
  <c r="E11" i="31"/>
  <c r="D11" i="31"/>
  <c r="C11" i="31"/>
  <c r="B11" i="31"/>
  <c r="E107" i="27"/>
  <c r="D107" i="27"/>
  <c r="C107" i="27"/>
  <c r="B107" i="27"/>
  <c r="E102" i="27"/>
  <c r="D102" i="27"/>
  <c r="C102" i="27"/>
  <c r="B102" i="27"/>
  <c r="E97" i="27"/>
  <c r="D97" i="27"/>
  <c r="C97" i="27"/>
  <c r="B97" i="27"/>
  <c r="E90" i="27"/>
  <c r="D90" i="27"/>
  <c r="C90" i="27"/>
  <c r="B90" i="27"/>
  <c r="E84" i="27"/>
  <c r="D84" i="27"/>
  <c r="C84" i="27"/>
  <c r="B84" i="27"/>
  <c r="E75" i="27"/>
  <c r="D75" i="27"/>
  <c r="C75" i="27"/>
  <c r="B75" i="27"/>
  <c r="E65" i="27"/>
  <c r="D65" i="27"/>
  <c r="C65" i="27"/>
  <c r="B65" i="27"/>
  <c r="E47" i="27"/>
  <c r="D47" i="27"/>
  <c r="C47" i="27"/>
  <c r="B47" i="27"/>
  <c r="E39" i="27"/>
  <c r="D39" i="27"/>
  <c r="C39" i="27"/>
  <c r="B39" i="27"/>
  <c r="E29" i="27"/>
  <c r="D29" i="27"/>
  <c r="C29" i="27"/>
  <c r="B29" i="27"/>
  <c r="E20" i="27"/>
  <c r="D20" i="27"/>
  <c r="C20" i="27"/>
  <c r="B20" i="27"/>
  <c r="E11" i="27"/>
  <c r="D11" i="27"/>
  <c r="C11" i="27"/>
  <c r="B11" i="27"/>
  <c r="D106" i="25"/>
  <c r="B106" i="25"/>
  <c r="E101" i="25"/>
  <c r="D101" i="25"/>
  <c r="C101" i="25"/>
  <c r="B101" i="25"/>
  <c r="E96" i="25"/>
  <c r="D96" i="25"/>
  <c r="C96" i="25"/>
  <c r="B96" i="25"/>
  <c r="E89" i="25"/>
  <c r="D89" i="25"/>
  <c r="C89" i="25"/>
  <c r="B89" i="25"/>
  <c r="E83" i="25"/>
  <c r="D83" i="25"/>
  <c r="C83" i="25"/>
  <c r="B83" i="25"/>
  <c r="E74" i="25"/>
  <c r="D74" i="25"/>
  <c r="C74" i="25"/>
  <c r="B74" i="25"/>
  <c r="E64" i="25"/>
  <c r="D64" i="25"/>
  <c r="C64" i="25"/>
  <c r="B64" i="25"/>
  <c r="E47" i="25"/>
  <c r="E109" i="25" s="1"/>
  <c r="D47" i="25"/>
  <c r="C47" i="25"/>
  <c r="B47" i="25"/>
  <c r="E39" i="25"/>
  <c r="D39" i="25"/>
  <c r="C39" i="25"/>
  <c r="B39" i="25"/>
  <c r="E29" i="25"/>
  <c r="D29" i="25"/>
  <c r="C29" i="25"/>
  <c r="B29" i="25"/>
  <c r="E20" i="25"/>
  <c r="D20" i="25"/>
  <c r="C20" i="25"/>
  <c r="B20" i="25"/>
  <c r="E11" i="25"/>
  <c r="D11" i="25"/>
  <c r="C11" i="25"/>
  <c r="B11" i="25"/>
  <c r="D6" i="24"/>
  <c r="C6" i="24" s="1"/>
  <c r="B6" i="24" s="1"/>
  <c r="D105" i="22"/>
  <c r="D108" i="22" s="1"/>
  <c r="D110" i="22" s="1"/>
  <c r="C105" i="22"/>
  <c r="B105" i="22"/>
  <c r="D100" i="22"/>
  <c r="C100" i="22"/>
  <c r="B100" i="22"/>
  <c r="D95" i="22"/>
  <c r="C95" i="22"/>
  <c r="B95" i="22"/>
  <c r="D88" i="22"/>
  <c r="C88" i="22"/>
  <c r="B88" i="22"/>
  <c r="D82" i="22"/>
  <c r="C82" i="22"/>
  <c r="B82" i="22"/>
  <c r="D73" i="22"/>
  <c r="C73" i="22"/>
  <c r="B73" i="22"/>
  <c r="D63" i="22"/>
  <c r="C63" i="22"/>
  <c r="B63" i="22"/>
  <c r="D47" i="22"/>
  <c r="C47" i="22"/>
  <c r="B47" i="22"/>
  <c r="D39" i="22"/>
  <c r="C39" i="22"/>
  <c r="B39" i="22"/>
  <c r="D29" i="22"/>
  <c r="C29" i="22"/>
  <c r="B29" i="22"/>
  <c r="D20" i="22"/>
  <c r="C20" i="22"/>
  <c r="B20" i="22"/>
  <c r="D11" i="22"/>
  <c r="C11" i="22"/>
  <c r="B11" i="22"/>
  <c r="D46" i="21"/>
  <c r="D45" i="21"/>
  <c r="D44" i="21"/>
  <c r="D43" i="21"/>
  <c r="D6" i="21"/>
  <c r="C6" i="21" s="1"/>
  <c r="B6" i="21" s="1"/>
  <c r="E106" i="19"/>
  <c r="D106" i="19"/>
  <c r="C106" i="19"/>
  <c r="B106" i="19"/>
  <c r="E101" i="19"/>
  <c r="D101" i="19"/>
  <c r="C101" i="19"/>
  <c r="B101" i="19"/>
  <c r="E96" i="19"/>
  <c r="D96" i="19"/>
  <c r="C96" i="19"/>
  <c r="B96" i="19"/>
  <c r="E89" i="19"/>
  <c r="D89" i="19"/>
  <c r="C89" i="19"/>
  <c r="B89" i="19"/>
  <c r="E83" i="19"/>
  <c r="D83" i="19"/>
  <c r="C83" i="19"/>
  <c r="B83" i="19"/>
  <c r="E74" i="19"/>
  <c r="D74" i="19"/>
  <c r="C74" i="19"/>
  <c r="B74" i="19"/>
  <c r="E64" i="19"/>
  <c r="D64" i="19"/>
  <c r="C64" i="19"/>
  <c r="B64" i="19"/>
  <c r="E47" i="19"/>
  <c r="D47" i="19"/>
  <c r="C47" i="19"/>
  <c r="C109" i="19" s="1"/>
  <c r="B47" i="19"/>
  <c r="E39" i="19"/>
  <c r="D39" i="19"/>
  <c r="C39" i="19"/>
  <c r="B39" i="19"/>
  <c r="E29" i="19"/>
  <c r="D29" i="19"/>
  <c r="C29" i="19"/>
  <c r="B29" i="19"/>
  <c r="E20" i="19"/>
  <c r="D20" i="19"/>
  <c r="C20" i="19"/>
  <c r="B20" i="19"/>
  <c r="E11" i="19"/>
  <c r="D11" i="19"/>
  <c r="C11" i="19"/>
  <c r="B11" i="19"/>
  <c r="E106" i="17"/>
  <c r="D106" i="17"/>
  <c r="C106" i="17"/>
  <c r="B106" i="17"/>
  <c r="E101" i="17"/>
  <c r="D101" i="17"/>
  <c r="C101" i="17"/>
  <c r="B101" i="17"/>
  <c r="E96" i="17"/>
  <c r="D96" i="17"/>
  <c r="C96" i="17"/>
  <c r="B96" i="17"/>
  <c r="E89" i="17"/>
  <c r="D89" i="17"/>
  <c r="C89" i="17"/>
  <c r="B89" i="17"/>
  <c r="E83" i="17"/>
  <c r="D83" i="17"/>
  <c r="C83" i="17"/>
  <c r="B83" i="17"/>
  <c r="E74" i="17"/>
  <c r="D74" i="17"/>
  <c r="C74" i="17"/>
  <c r="B74" i="17"/>
  <c r="E64" i="17"/>
  <c r="D64" i="17"/>
  <c r="C64" i="17"/>
  <c r="B64" i="17"/>
  <c r="E47" i="17"/>
  <c r="D47" i="17"/>
  <c r="D109" i="17" s="1"/>
  <c r="C47" i="17"/>
  <c r="B47" i="17"/>
  <c r="E39" i="17"/>
  <c r="E109" i="17" s="1"/>
  <c r="D39" i="17"/>
  <c r="C39" i="17"/>
  <c r="B39" i="17"/>
  <c r="E29" i="17"/>
  <c r="D29" i="17"/>
  <c r="C29" i="17"/>
  <c r="B29" i="17"/>
  <c r="E20" i="17"/>
  <c r="D20" i="17"/>
  <c r="C20" i="17"/>
  <c r="B20" i="17"/>
  <c r="E11" i="17"/>
  <c r="D11" i="17"/>
  <c r="C11" i="17"/>
  <c r="B11" i="17"/>
  <c r="B8" i="16"/>
  <c r="E108" i="14"/>
  <c r="D108" i="14"/>
  <c r="C108" i="14"/>
  <c r="B108" i="14"/>
  <c r="E103" i="14"/>
  <c r="D103" i="14"/>
  <c r="C103" i="14"/>
  <c r="B103" i="14"/>
  <c r="E98" i="14"/>
  <c r="D98" i="14"/>
  <c r="C98" i="14"/>
  <c r="B98" i="14"/>
  <c r="E91" i="14"/>
  <c r="D91" i="14"/>
  <c r="C91" i="14"/>
  <c r="B91" i="14"/>
  <c r="E85" i="14"/>
  <c r="D85" i="14"/>
  <c r="C85" i="14"/>
  <c r="B85" i="14"/>
  <c r="E76" i="14"/>
  <c r="D76" i="14"/>
  <c r="C76" i="14"/>
  <c r="B76" i="14"/>
  <c r="E66" i="14"/>
  <c r="D66" i="14"/>
  <c r="C66" i="14"/>
  <c r="B66" i="14"/>
  <c r="E47" i="14"/>
  <c r="D47" i="14"/>
  <c r="D111" i="14" s="1"/>
  <c r="C47" i="14"/>
  <c r="B47" i="14"/>
  <c r="E39" i="14"/>
  <c r="D39" i="14"/>
  <c r="C39" i="14"/>
  <c r="B39" i="14"/>
  <c r="E29" i="14"/>
  <c r="D29" i="14"/>
  <c r="C29" i="14"/>
  <c r="B29" i="14"/>
  <c r="E20" i="14"/>
  <c r="D20" i="14"/>
  <c r="C20" i="14"/>
  <c r="B20" i="14"/>
  <c r="E11" i="14"/>
  <c r="D11" i="14"/>
  <c r="C11" i="14"/>
  <c r="B11" i="14"/>
  <c r="D6" i="13"/>
  <c r="C6" i="13" s="1"/>
  <c r="B6" i="13" s="1"/>
  <c r="E19" i="12"/>
  <c r="D19" i="12"/>
  <c r="D6" i="12"/>
  <c r="C6" i="12"/>
  <c r="D6" i="11"/>
  <c r="C6" i="11" s="1"/>
  <c r="E107" i="9"/>
  <c r="D107" i="9"/>
  <c r="C107" i="9"/>
  <c r="B107" i="9"/>
  <c r="E102" i="9"/>
  <c r="D102" i="9"/>
  <c r="C102" i="9"/>
  <c r="B102" i="9"/>
  <c r="E97" i="9"/>
  <c r="D97" i="9"/>
  <c r="C97" i="9"/>
  <c r="B97" i="9"/>
  <c r="E90" i="9"/>
  <c r="D90" i="9"/>
  <c r="C90" i="9"/>
  <c r="B90" i="9"/>
  <c r="E84" i="9"/>
  <c r="D84" i="9"/>
  <c r="C84" i="9"/>
  <c r="B84" i="9"/>
  <c r="E75" i="9"/>
  <c r="D75" i="9"/>
  <c r="C75" i="9"/>
  <c r="B75" i="9"/>
  <c r="E65" i="9"/>
  <c r="D65" i="9"/>
  <c r="C65" i="9"/>
  <c r="B65" i="9"/>
  <c r="E47" i="9"/>
  <c r="D47" i="9"/>
  <c r="C47" i="9"/>
  <c r="B47" i="9"/>
  <c r="E39" i="9"/>
  <c r="D39" i="9"/>
  <c r="D110" i="9" s="1"/>
  <c r="C39" i="9"/>
  <c r="B39" i="9"/>
  <c r="E29" i="9"/>
  <c r="D29" i="9"/>
  <c r="C29" i="9"/>
  <c r="B29" i="9"/>
  <c r="E20" i="9"/>
  <c r="D20" i="9"/>
  <c r="C20" i="9"/>
  <c r="B20" i="9"/>
  <c r="E11" i="9"/>
  <c r="D11" i="9"/>
  <c r="C11" i="9"/>
  <c r="B11" i="9"/>
  <c r="E106" i="7"/>
  <c r="C106" i="7"/>
  <c r="B106" i="7"/>
  <c r="E101" i="7"/>
  <c r="D101" i="7"/>
  <c r="C101" i="7"/>
  <c r="B101" i="7"/>
  <c r="E96" i="7"/>
  <c r="D96" i="7"/>
  <c r="C96" i="7"/>
  <c r="B96" i="7"/>
  <c r="E89" i="7"/>
  <c r="D89" i="7"/>
  <c r="C89" i="7"/>
  <c r="B89" i="7"/>
  <c r="E83" i="7"/>
  <c r="D83" i="7"/>
  <c r="C83" i="7"/>
  <c r="B83" i="7"/>
  <c r="E74" i="7"/>
  <c r="D74" i="7"/>
  <c r="C74" i="7"/>
  <c r="B74" i="7"/>
  <c r="E64" i="7"/>
  <c r="D64" i="7"/>
  <c r="C64" i="7"/>
  <c r="B64" i="7"/>
  <c r="E47" i="7"/>
  <c r="D47" i="7"/>
  <c r="C47" i="7"/>
  <c r="B47" i="7"/>
  <c r="E39" i="7"/>
  <c r="D39" i="7"/>
  <c r="C39" i="7"/>
  <c r="B39" i="7"/>
  <c r="E29" i="7"/>
  <c r="D29" i="7"/>
  <c r="C29" i="7"/>
  <c r="B29" i="7"/>
  <c r="E20" i="7"/>
  <c r="D20" i="7"/>
  <c r="C20" i="7"/>
  <c r="B20" i="7"/>
  <c r="E11" i="7"/>
  <c r="D11" i="7"/>
  <c r="C11" i="7"/>
  <c r="B11" i="7"/>
  <c r="E31" i="6"/>
  <c r="D31" i="6"/>
  <c r="E9" i="6"/>
  <c r="D9" i="6"/>
  <c r="D6" i="6"/>
  <c r="C6" i="6" s="1"/>
  <c r="D107" i="4"/>
  <c r="C107" i="4"/>
  <c r="B107" i="4"/>
  <c r="B110" i="4" s="1"/>
  <c r="B112" i="4" s="1"/>
  <c r="D102" i="4"/>
  <c r="C102" i="4"/>
  <c r="B102" i="4"/>
  <c r="D97" i="4"/>
  <c r="C97" i="4"/>
  <c r="B97" i="4"/>
  <c r="D90" i="4"/>
  <c r="C90" i="4"/>
  <c r="B90" i="4"/>
  <c r="D84" i="4"/>
  <c r="C84" i="4"/>
  <c r="B84" i="4"/>
  <c r="D75" i="4"/>
  <c r="C75" i="4"/>
  <c r="B75" i="4"/>
  <c r="D65" i="4"/>
  <c r="C65" i="4"/>
  <c r="B65" i="4"/>
  <c r="D47" i="4"/>
  <c r="C47" i="4"/>
  <c r="B47" i="4"/>
  <c r="D39" i="4"/>
  <c r="C39" i="4"/>
  <c r="B39" i="4"/>
  <c r="D29" i="4"/>
  <c r="C29" i="4"/>
  <c r="B29" i="4"/>
  <c r="D20" i="4"/>
  <c r="C20" i="4"/>
  <c r="B20" i="4"/>
  <c r="D11" i="4"/>
  <c r="C11" i="4"/>
  <c r="B11" i="4"/>
  <c r="D108" i="2"/>
  <c r="C108" i="2"/>
  <c r="B108" i="2"/>
  <c r="D103" i="2"/>
  <c r="C103" i="2"/>
  <c r="B103" i="2"/>
  <c r="D98" i="2"/>
  <c r="C98" i="2"/>
  <c r="B98" i="2"/>
  <c r="D91" i="2"/>
  <c r="C91" i="2"/>
  <c r="B91" i="2"/>
  <c r="D85" i="2"/>
  <c r="C85" i="2"/>
  <c r="B85" i="2"/>
  <c r="D76" i="2"/>
  <c r="C76" i="2"/>
  <c r="B76" i="2"/>
  <c r="D66" i="2"/>
  <c r="C66" i="2"/>
  <c r="B66" i="2"/>
  <c r="D47" i="2"/>
  <c r="C47" i="2"/>
  <c r="B47" i="2"/>
  <c r="D39" i="2"/>
  <c r="C39" i="2"/>
  <c r="B39" i="2"/>
  <c r="D29" i="2"/>
  <c r="C29" i="2"/>
  <c r="B29" i="2"/>
  <c r="D20" i="2"/>
  <c r="C20" i="2"/>
  <c r="B20" i="2"/>
  <c r="D11" i="2"/>
  <c r="D111" i="2" s="1"/>
  <c r="C11" i="2"/>
  <c r="B11" i="2"/>
  <c r="E37" i="1"/>
  <c r="D37" i="1"/>
  <c r="E31" i="1"/>
  <c r="D31" i="1"/>
  <c r="E24" i="1"/>
  <c r="D24" i="1"/>
  <c r="E14" i="1"/>
  <c r="D14" i="1"/>
  <c r="D6" i="1"/>
  <c r="G50" i="53"/>
  <c r="C50" i="53" s="1"/>
  <c r="D107" i="47"/>
  <c r="C107" i="47"/>
  <c r="B107" i="47"/>
  <c r="D102" i="47"/>
  <c r="D110" i="47" s="1"/>
  <c r="D112" i="47" s="1"/>
  <c r="C102" i="47"/>
  <c r="B102" i="47"/>
  <c r="D97" i="47"/>
  <c r="C97" i="47"/>
  <c r="B97" i="47"/>
  <c r="D90" i="47"/>
  <c r="C90" i="47"/>
  <c r="B90" i="47"/>
  <c r="D84" i="47"/>
  <c r="C84" i="47"/>
  <c r="B84" i="47"/>
  <c r="D75" i="47"/>
  <c r="C75" i="47"/>
  <c r="B75" i="47"/>
  <c r="D65" i="47"/>
  <c r="C65" i="47"/>
  <c r="B65" i="47"/>
  <c r="D46" i="47"/>
  <c r="C46" i="47"/>
  <c r="B46" i="47"/>
  <c r="D38" i="47"/>
  <c r="C38" i="47"/>
  <c r="B38" i="47"/>
  <c r="D28" i="47"/>
  <c r="C28" i="47"/>
  <c r="B28" i="47"/>
  <c r="D19" i="47"/>
  <c r="C19" i="47"/>
  <c r="B19" i="47"/>
  <c r="D10" i="47"/>
  <c r="C10" i="47"/>
  <c r="B10" i="47"/>
  <c r="C5" i="46"/>
  <c r="B5" i="46" s="1"/>
  <c r="E107" i="43"/>
  <c r="D107" i="43"/>
  <c r="C107" i="43"/>
  <c r="B107" i="43"/>
  <c r="E102" i="43"/>
  <c r="D102" i="43"/>
  <c r="C102" i="43"/>
  <c r="B102" i="43"/>
  <c r="E97" i="43"/>
  <c r="D97" i="43"/>
  <c r="C97" i="43"/>
  <c r="B97" i="43"/>
  <c r="E90" i="43"/>
  <c r="D90" i="43"/>
  <c r="C90" i="43"/>
  <c r="B90" i="43"/>
  <c r="E84" i="43"/>
  <c r="D84" i="43"/>
  <c r="C84" i="43"/>
  <c r="B84" i="43"/>
  <c r="E75" i="43"/>
  <c r="D75" i="43"/>
  <c r="C75" i="43"/>
  <c r="B75" i="43"/>
  <c r="E65" i="43"/>
  <c r="D65" i="43"/>
  <c r="C65" i="43"/>
  <c r="B65" i="43"/>
  <c r="E47" i="43"/>
  <c r="E110" i="43" s="1"/>
  <c r="D47" i="43"/>
  <c r="C47" i="43"/>
  <c r="B47" i="43"/>
  <c r="E39" i="43"/>
  <c r="D39" i="43"/>
  <c r="C39" i="43"/>
  <c r="B39" i="43"/>
  <c r="B110" i="43" s="1"/>
  <c r="E29" i="43"/>
  <c r="D29" i="43"/>
  <c r="C29" i="43"/>
  <c r="B29" i="43"/>
  <c r="E20" i="43"/>
  <c r="D20" i="43"/>
  <c r="C20" i="43"/>
  <c r="B20" i="43"/>
  <c r="E11" i="43"/>
  <c r="D11" i="43"/>
  <c r="C11" i="43"/>
  <c r="B11" i="43"/>
  <c r="E107" i="40"/>
  <c r="D107" i="40"/>
  <c r="C107" i="40"/>
  <c r="B107" i="40"/>
  <c r="E102" i="40"/>
  <c r="D102" i="40"/>
  <c r="C102" i="40"/>
  <c r="B102" i="40"/>
  <c r="E97" i="40"/>
  <c r="D97" i="40"/>
  <c r="C97" i="40"/>
  <c r="B97" i="40"/>
  <c r="E90" i="40"/>
  <c r="D90" i="40"/>
  <c r="C90" i="40"/>
  <c r="B90" i="40"/>
  <c r="E84" i="40"/>
  <c r="D84" i="40"/>
  <c r="C84" i="40"/>
  <c r="B84" i="40"/>
  <c r="E75" i="40"/>
  <c r="D75" i="40"/>
  <c r="C75" i="40"/>
  <c r="B75" i="40"/>
  <c r="E65" i="40"/>
  <c r="D65" i="40"/>
  <c r="C65" i="40"/>
  <c r="B65" i="40"/>
  <c r="E47" i="40"/>
  <c r="D47" i="40"/>
  <c r="C47" i="40"/>
  <c r="B47" i="40"/>
  <c r="E39" i="40"/>
  <c r="D39" i="40"/>
  <c r="C39" i="40"/>
  <c r="B39" i="40"/>
  <c r="E29" i="40"/>
  <c r="D29" i="40"/>
  <c r="C29" i="40"/>
  <c r="B29" i="40"/>
  <c r="E20" i="40"/>
  <c r="D20" i="40"/>
  <c r="C20" i="40"/>
  <c r="B20" i="40"/>
  <c r="E11" i="40"/>
  <c r="D11" i="40"/>
  <c r="C11" i="40"/>
  <c r="B11" i="40"/>
  <c r="E106" i="38"/>
  <c r="D106" i="38"/>
  <c r="C106" i="38"/>
  <c r="B106" i="38"/>
  <c r="E101" i="38"/>
  <c r="E109" i="38" s="1"/>
  <c r="D101" i="38"/>
  <c r="C101" i="38"/>
  <c r="B101" i="38"/>
  <c r="E96" i="38"/>
  <c r="D96" i="38"/>
  <c r="C96" i="38"/>
  <c r="B96" i="38"/>
  <c r="E89" i="38"/>
  <c r="D89" i="38"/>
  <c r="D109" i="38" s="1"/>
  <c r="C89" i="38"/>
  <c r="B89" i="38"/>
  <c r="E83" i="38"/>
  <c r="D83" i="38"/>
  <c r="C83" i="38"/>
  <c r="B83" i="38"/>
  <c r="D74" i="38"/>
  <c r="B74" i="38"/>
  <c r="E64" i="38"/>
  <c r="D64" i="38"/>
  <c r="C64" i="38"/>
  <c r="B64" i="38"/>
  <c r="E47" i="38"/>
  <c r="D47" i="38"/>
  <c r="C47" i="38"/>
  <c r="B47" i="38"/>
  <c r="E39" i="38"/>
  <c r="D39" i="38"/>
  <c r="C39" i="38"/>
  <c r="B39" i="38"/>
  <c r="D29" i="38"/>
  <c r="B29" i="38"/>
  <c r="D20" i="38"/>
  <c r="B20" i="38"/>
  <c r="E11" i="38"/>
  <c r="D11" i="38"/>
  <c r="C11" i="38"/>
  <c r="B11" i="38"/>
  <c r="E10" i="37"/>
  <c r="E33" i="37"/>
  <c r="E30" i="45"/>
  <c r="C57" i="45"/>
  <c r="B30" i="45"/>
  <c r="D57" i="45"/>
  <c r="C108" i="22"/>
  <c r="C110" i="22" s="1"/>
  <c r="D110" i="4"/>
  <c r="C11" i="45"/>
  <c r="B108" i="35"/>
  <c r="D11" i="45"/>
  <c r="B11" i="45"/>
  <c r="B110" i="40"/>
  <c r="E110" i="40"/>
  <c r="E110" i="9"/>
  <c r="B109" i="7"/>
  <c r="E109" i="7"/>
  <c r="E19" i="13"/>
  <c r="E34" i="13"/>
  <c r="E34" i="12"/>
  <c r="E45" i="11"/>
  <c r="E46" i="11"/>
  <c r="E47" i="11"/>
  <c r="E48" i="11"/>
  <c r="G36" i="67"/>
  <c r="F36" i="67"/>
  <c r="E36" i="67"/>
  <c r="D36" i="67"/>
  <c r="C36" i="67"/>
  <c r="B36" i="67"/>
  <c r="D23" i="65"/>
  <c r="C23" i="65"/>
  <c r="B23" i="65"/>
  <c r="F50" i="53"/>
  <c r="B50" i="53" s="1"/>
  <c r="E50" i="53"/>
  <c r="D50" i="53"/>
  <c r="E25" i="49"/>
  <c r="D25" i="49"/>
  <c r="C25" i="49"/>
  <c r="B25" i="49"/>
  <c r="F25" i="49" s="1"/>
  <c r="E30" i="42"/>
  <c r="D30" i="42"/>
  <c r="C30" i="42"/>
  <c r="B29" i="42"/>
  <c r="B28" i="42"/>
  <c r="B27" i="42"/>
  <c r="B26" i="42"/>
  <c r="B25" i="42"/>
  <c r="B24" i="42"/>
  <c r="B23" i="42"/>
  <c r="B22" i="42"/>
  <c r="E18" i="42"/>
  <c r="D18" i="42"/>
  <c r="C18" i="42"/>
  <c r="B17" i="42"/>
  <c r="B16" i="42"/>
  <c r="B15" i="42"/>
  <c r="B18" i="42" s="1"/>
  <c r="B14" i="42"/>
  <c r="B13" i="42"/>
  <c r="B12" i="42"/>
  <c r="B11" i="42"/>
  <c r="B10" i="42"/>
  <c r="D38" i="33"/>
  <c r="C38" i="33"/>
  <c r="D37" i="33"/>
  <c r="C37" i="33"/>
  <c r="D22" i="33"/>
  <c r="C22" i="33"/>
  <c r="B22" i="33" s="1"/>
  <c r="D21" i="33"/>
  <c r="C21" i="33"/>
  <c r="E29" i="30"/>
  <c r="D29" i="30"/>
  <c r="C29" i="30"/>
  <c r="E17" i="30"/>
  <c r="D17" i="30"/>
  <c r="C17" i="30"/>
  <c r="E29" i="29"/>
  <c r="D29" i="29"/>
  <c r="C29" i="29"/>
  <c r="E110" i="27"/>
  <c r="D110" i="27"/>
  <c r="D34" i="13"/>
  <c r="D19" i="13"/>
  <c r="D34" i="12"/>
  <c r="D48" i="11"/>
  <c r="D47" i="11"/>
  <c r="D46" i="11"/>
  <c r="D45" i="11"/>
  <c r="D112" i="4"/>
  <c r="B110" i="35"/>
  <c r="E110" i="31"/>
  <c r="C110" i="27"/>
  <c r="D109" i="25"/>
  <c r="B109" i="19"/>
  <c r="B29" i="29"/>
  <c r="D60" i="49"/>
  <c r="E60" i="49"/>
  <c r="D11" i="88"/>
  <c r="C110" i="40" l="1"/>
  <c r="B30" i="42"/>
  <c r="C109" i="7"/>
  <c r="E109" i="19"/>
  <c r="B109" i="38"/>
  <c r="B111" i="2"/>
  <c r="D109" i="7"/>
  <c r="C109" i="25"/>
  <c r="F55" i="49"/>
  <c r="B60" i="49"/>
  <c r="D51" i="46"/>
  <c r="B93" i="46"/>
  <c r="C109" i="38"/>
  <c r="C110" i="43"/>
  <c r="C111" i="2"/>
  <c r="C109" i="17"/>
  <c r="E92" i="45"/>
  <c r="E111" i="14"/>
  <c r="D108" i="35"/>
  <c r="D110" i="35" s="1"/>
  <c r="B92" i="45"/>
  <c r="F113" i="97"/>
  <c r="B104" i="97"/>
  <c r="B38" i="99"/>
  <c r="D110" i="43"/>
  <c r="B110" i="47"/>
  <c r="B112" i="47" s="1"/>
  <c r="B111" i="14"/>
  <c r="B108" i="22"/>
  <c r="B110" i="22" s="1"/>
  <c r="B109" i="25"/>
  <c r="D110" i="31"/>
  <c r="G37" i="49"/>
  <c r="B29" i="88"/>
  <c r="B39" i="97"/>
  <c r="C110" i="47"/>
  <c r="C112" i="47" s="1"/>
  <c r="C111" i="14"/>
  <c r="B109" i="17"/>
  <c r="D92" i="45"/>
  <c r="C21" i="79"/>
  <c r="B18" i="97"/>
  <c r="B81" i="97"/>
  <c r="B26" i="98"/>
  <c r="D110" i="40"/>
  <c r="F60" i="49"/>
  <c r="G25" i="49"/>
  <c r="B110" i="9"/>
  <c r="B110" i="27"/>
  <c r="B110" i="31"/>
  <c r="D207" i="89"/>
  <c r="B11" i="97"/>
  <c r="B113" i="97" s="1"/>
  <c r="B13" i="97"/>
  <c r="B71" i="97"/>
  <c r="B89" i="97"/>
  <c r="C110" i="4"/>
  <c r="C112" i="4" s="1"/>
  <c r="C110" i="9"/>
  <c r="D109" i="19"/>
  <c r="C110" i="31"/>
  <c r="F51" i="49"/>
  <c r="B38" i="33"/>
  <c r="B48" i="97"/>
  <c r="B95" i="97"/>
  <c r="B21" i="33"/>
  <c r="C30" i="45"/>
  <c r="C92" i="45" s="1"/>
  <c r="C113" i="97"/>
  <c r="B29" i="30"/>
  <c r="B37" i="33"/>
  <c r="E113" i="97"/>
  <c r="C60" i="49"/>
  <c r="G60" i="49" s="1"/>
  <c r="B17" i="30"/>
  <c r="B51" i="46"/>
  <c r="B207" i="89"/>
  <c r="C207" i="89"/>
</calcChain>
</file>

<file path=xl/sharedStrings.xml><?xml version="1.0" encoding="utf-8"?>
<sst xmlns="http://schemas.openxmlformats.org/spreadsheetml/2006/main" count="7223" uniqueCount="2556">
  <si>
    <t>Enseignement préscolaire</t>
  </si>
  <si>
    <t>التعليم الأولي</t>
  </si>
  <si>
    <t xml:space="preserve">11 - 1 Données générales </t>
  </si>
  <si>
    <r>
      <t xml:space="preserve">11 - 1 </t>
    </r>
    <r>
      <rPr>
        <b/>
        <sz val="16"/>
        <rFont val="Times New Roman"/>
        <family val="1"/>
      </rPr>
      <t>معطيات عامة</t>
    </r>
  </si>
  <si>
    <t>2018-2019</t>
  </si>
  <si>
    <t xml:space="preserve">Evolution des effectifs des élèves </t>
  </si>
  <si>
    <t>تطور عدد التلاميذ</t>
  </si>
  <si>
    <t xml:space="preserve"> Préscolaire Traditionnel</t>
  </si>
  <si>
    <t>الأولي التقليدي</t>
  </si>
  <si>
    <t>Féminin</t>
  </si>
  <si>
    <t>الإناث</t>
  </si>
  <si>
    <t xml:space="preserve"> Préscolaire Moderne</t>
  </si>
  <si>
    <t>الأولي العصري</t>
  </si>
  <si>
    <t xml:space="preserve"> Préscolaire Public</t>
  </si>
  <si>
    <t>الأولي العمومي</t>
  </si>
  <si>
    <t>Total</t>
  </si>
  <si>
    <t>المجموع</t>
  </si>
  <si>
    <t>Evolution du nombre des éducateurs</t>
  </si>
  <si>
    <t>تطور عدد المربين</t>
  </si>
  <si>
    <t>Evolution du nombre des établissements</t>
  </si>
  <si>
    <t>تطور عدد المؤسسات</t>
  </si>
  <si>
    <t>Evolution du nombre de classes</t>
  </si>
  <si>
    <t>تطور عدد الأقسام</t>
  </si>
  <si>
    <t xml:space="preserve">        </t>
  </si>
  <si>
    <t>11 - 2 Educateurs et élèves du préscolaire</t>
  </si>
  <si>
    <r>
      <t xml:space="preserve">11 - 2 </t>
    </r>
    <r>
      <rPr>
        <b/>
        <sz val="16"/>
        <rFont val="Times New Roman"/>
        <family val="1"/>
      </rPr>
      <t xml:space="preserve">المربون وتلاميذ الأولي </t>
    </r>
  </si>
  <si>
    <t xml:space="preserve">           traditionnel selon la région et la province </t>
  </si>
  <si>
    <t xml:space="preserve">             التقليدي حسب الجهة والإقليم </t>
  </si>
  <si>
    <t xml:space="preserve">           (ou la préfecture)</t>
  </si>
  <si>
    <t xml:space="preserve">             (أوالعمالة)</t>
  </si>
  <si>
    <t xml:space="preserve">     التــــلامــيــــذ  Elèves</t>
  </si>
  <si>
    <t>المـربـون</t>
  </si>
  <si>
    <t>الإنــاث</t>
  </si>
  <si>
    <t>Educateurs</t>
  </si>
  <si>
    <t xml:space="preserve">   Total</t>
  </si>
  <si>
    <t xml:space="preserve"> Féminin</t>
  </si>
  <si>
    <t>Tanger - Tétouan - Al Hoceima</t>
  </si>
  <si>
    <t>طنجة ــ تطوان -  الحسيمة</t>
  </si>
  <si>
    <t xml:space="preserve">  Al Hoceima </t>
  </si>
  <si>
    <t>الحسيمة</t>
  </si>
  <si>
    <t xml:space="preserve">  Chefchaouen</t>
  </si>
  <si>
    <t>شفشاون</t>
  </si>
  <si>
    <t xml:space="preserve">  Fahs-Anjra</t>
  </si>
  <si>
    <t>الفحص ــ أنجرة</t>
  </si>
  <si>
    <t xml:space="preserve">  Larache</t>
  </si>
  <si>
    <t>العرائش</t>
  </si>
  <si>
    <t xml:space="preserve">  Ouezzane</t>
  </si>
  <si>
    <t>وزان</t>
  </si>
  <si>
    <t xml:space="preserve">  Tanger-Assilah</t>
  </si>
  <si>
    <t xml:space="preserve">طنجة ــ أصيلة </t>
  </si>
  <si>
    <t xml:space="preserve">  Tétouan</t>
  </si>
  <si>
    <t>تطوان</t>
  </si>
  <si>
    <t xml:space="preserve">  M'Diq-Fnideq</t>
  </si>
  <si>
    <t>المضيق ــ الفنيدق</t>
  </si>
  <si>
    <t>L'Oriental</t>
  </si>
  <si>
    <t>الشرق</t>
  </si>
  <si>
    <t xml:space="preserve">  Berkane</t>
  </si>
  <si>
    <t xml:space="preserve">بركان </t>
  </si>
  <si>
    <t xml:space="preserve">  Driouch</t>
  </si>
  <si>
    <t xml:space="preserve">الدريوش </t>
  </si>
  <si>
    <t xml:space="preserve">  Figuig </t>
  </si>
  <si>
    <t>فجيج</t>
  </si>
  <si>
    <t xml:space="preserve">  Guercif</t>
  </si>
  <si>
    <t>جرسيف</t>
  </si>
  <si>
    <t xml:space="preserve">  Jerada </t>
  </si>
  <si>
    <t>جرادة</t>
  </si>
  <si>
    <t xml:space="preserve">  Nador </t>
  </si>
  <si>
    <t>الناضور</t>
  </si>
  <si>
    <t xml:space="preserve">  Oujda-Angad </t>
  </si>
  <si>
    <t>وجدة - أنجاد</t>
  </si>
  <si>
    <t xml:space="preserve">  Taourirt</t>
  </si>
  <si>
    <t>تاوريرت</t>
  </si>
  <si>
    <t xml:space="preserve"> Fès - Meknès</t>
  </si>
  <si>
    <t xml:space="preserve">فاس ــ مكناس </t>
  </si>
  <si>
    <t xml:space="preserve">  Meknès</t>
  </si>
  <si>
    <t xml:space="preserve">مكناس </t>
  </si>
  <si>
    <t xml:space="preserve">  Boulemane </t>
  </si>
  <si>
    <t>بولمان</t>
  </si>
  <si>
    <t xml:space="preserve">  El Hajeb </t>
  </si>
  <si>
    <t>الحاجب</t>
  </si>
  <si>
    <t xml:space="preserve">  Fès</t>
  </si>
  <si>
    <t xml:space="preserve">فاس </t>
  </si>
  <si>
    <t xml:space="preserve">  Ifrane </t>
  </si>
  <si>
    <t xml:space="preserve">  Sefrou</t>
  </si>
  <si>
    <t>صفرو</t>
  </si>
  <si>
    <t xml:space="preserve">  Taounate</t>
  </si>
  <si>
    <t>تاونات</t>
  </si>
  <si>
    <t xml:space="preserve">  Taza</t>
  </si>
  <si>
    <t>تازة</t>
  </si>
  <si>
    <t xml:space="preserve">  Moulay Yacoub </t>
  </si>
  <si>
    <t>مولاي يعقوب</t>
  </si>
  <si>
    <t xml:space="preserve">Rabat - Salé - Kénitra </t>
  </si>
  <si>
    <t>الرباط ــ سـلا ــ القنيطرة</t>
  </si>
  <si>
    <t xml:space="preserve">  Kénitra </t>
  </si>
  <si>
    <t>القنيطرة</t>
  </si>
  <si>
    <t xml:space="preserve">  Khémisset </t>
  </si>
  <si>
    <t>الخميسات</t>
  </si>
  <si>
    <t xml:space="preserve">  Rabat </t>
  </si>
  <si>
    <t>الرباط</t>
  </si>
  <si>
    <t xml:space="preserve">  Salé</t>
  </si>
  <si>
    <t xml:space="preserve">سـلا </t>
  </si>
  <si>
    <t xml:space="preserve">  Sidi Kacem </t>
  </si>
  <si>
    <t>سيدي قاسم</t>
  </si>
  <si>
    <t xml:space="preserve">  Sidi Slimane</t>
  </si>
  <si>
    <t>سيدي سليمان</t>
  </si>
  <si>
    <t xml:space="preserve">  Skhirate-Témara </t>
  </si>
  <si>
    <t>الصخيرات ــ تمارة</t>
  </si>
  <si>
    <t xml:space="preserve">Béni  Mellal - Khénifra </t>
  </si>
  <si>
    <t>بني ملال ــ خنيفرة</t>
  </si>
  <si>
    <t xml:space="preserve">  Azilal</t>
  </si>
  <si>
    <t>أزيلال</t>
  </si>
  <si>
    <t xml:space="preserve">  Béni  Mellal</t>
  </si>
  <si>
    <t>بني ملال</t>
  </si>
  <si>
    <t xml:space="preserve">  Fquih Ben Salah</t>
  </si>
  <si>
    <t>الفقيه بن صالح</t>
  </si>
  <si>
    <t xml:space="preserve">  Khénifra </t>
  </si>
  <si>
    <t>خنيفرة</t>
  </si>
  <si>
    <t xml:space="preserve">  Khouribga </t>
  </si>
  <si>
    <t>خريبكة</t>
  </si>
  <si>
    <r>
      <t xml:space="preserve">           (ou la préfecture) </t>
    </r>
    <r>
      <rPr>
        <sz val="11"/>
        <rFont val="Times New Roman"/>
        <family val="1"/>
      </rPr>
      <t>(suite)</t>
    </r>
  </si>
  <si>
    <r>
      <t xml:space="preserve">             </t>
    </r>
    <r>
      <rPr>
        <b/>
        <sz val="14"/>
        <rFont val="Times New Roman"/>
        <family val="1"/>
      </rPr>
      <t xml:space="preserve"> (أوالعمالة) </t>
    </r>
    <r>
      <rPr>
        <sz val="12"/>
        <rFont val="Times New Roman"/>
        <family val="1"/>
      </rPr>
      <t>(تابع)</t>
    </r>
  </si>
  <si>
    <t>Casablanca- Settat</t>
  </si>
  <si>
    <t>الدار البيضاء - سطات</t>
  </si>
  <si>
    <t xml:space="preserve">   Benslimane</t>
  </si>
  <si>
    <t xml:space="preserve">   بن سليمان</t>
  </si>
  <si>
    <t xml:space="preserve">   Berrechid</t>
  </si>
  <si>
    <t xml:space="preserve">   برشيد</t>
  </si>
  <si>
    <t xml:space="preserve">   Casablanca</t>
  </si>
  <si>
    <t xml:space="preserve">   الدارالبيضاء</t>
  </si>
  <si>
    <t xml:space="preserve">   El Jadida</t>
  </si>
  <si>
    <t xml:space="preserve">   الجديدة</t>
  </si>
  <si>
    <t xml:space="preserve">   Mediouna</t>
  </si>
  <si>
    <t xml:space="preserve">   مديونة</t>
  </si>
  <si>
    <t xml:space="preserve">   Mohammadia</t>
  </si>
  <si>
    <t xml:space="preserve">   المحمدية</t>
  </si>
  <si>
    <t xml:space="preserve">   Nouaceur</t>
  </si>
  <si>
    <t xml:space="preserve">   النواصر</t>
  </si>
  <si>
    <t xml:space="preserve">   Settat</t>
  </si>
  <si>
    <t xml:space="preserve">   سطات</t>
  </si>
  <si>
    <t xml:space="preserve">   Sidi Bennour</t>
  </si>
  <si>
    <t xml:space="preserve">   سيدي بنور</t>
  </si>
  <si>
    <t>Marrakech - Safi</t>
  </si>
  <si>
    <t>مراكش ــ آسفي</t>
  </si>
  <si>
    <t xml:space="preserve">   Al Haouz</t>
  </si>
  <si>
    <t xml:space="preserve">   الحوز</t>
  </si>
  <si>
    <t xml:space="preserve">   Chichaoua</t>
  </si>
  <si>
    <t xml:space="preserve">   شيشاوة</t>
  </si>
  <si>
    <t xml:space="preserve">   El Kelaa Des Sraghna</t>
  </si>
  <si>
    <t xml:space="preserve">   قلعة السراغنة</t>
  </si>
  <si>
    <t xml:space="preserve">   Essaouira</t>
  </si>
  <si>
    <t xml:space="preserve">   الصويرة</t>
  </si>
  <si>
    <t xml:space="preserve">   Marrakech</t>
  </si>
  <si>
    <t xml:space="preserve">   مراكش</t>
  </si>
  <si>
    <t xml:space="preserve">   Rehamna</t>
  </si>
  <si>
    <t xml:space="preserve">   الرحامنة</t>
  </si>
  <si>
    <t xml:space="preserve">   Safi</t>
  </si>
  <si>
    <t xml:space="preserve">   Youssoufia</t>
  </si>
  <si>
    <t xml:space="preserve">   اليوسفية</t>
  </si>
  <si>
    <t>Drâa- Tafilalet</t>
  </si>
  <si>
    <t>درعة ــ تافيلالت</t>
  </si>
  <si>
    <t xml:space="preserve">   Errachidia</t>
  </si>
  <si>
    <t xml:space="preserve">   الرشيدية</t>
  </si>
  <si>
    <t xml:space="preserve">   Midelt</t>
  </si>
  <si>
    <t xml:space="preserve">   ميدلت</t>
  </si>
  <si>
    <t xml:space="preserve">   Ouarzazate</t>
  </si>
  <si>
    <t xml:space="preserve">   ورززات</t>
  </si>
  <si>
    <t xml:space="preserve">   Tinghir</t>
  </si>
  <si>
    <t xml:space="preserve">   تنغير</t>
  </si>
  <si>
    <t xml:space="preserve">   Zagoura</t>
  </si>
  <si>
    <t xml:space="preserve">   زاكورة</t>
  </si>
  <si>
    <t xml:space="preserve">Souss - Massa </t>
  </si>
  <si>
    <t xml:space="preserve">سوس ــ ماسة </t>
  </si>
  <si>
    <t xml:space="preserve">   Agadir Ida Outanane</t>
  </si>
  <si>
    <t xml:space="preserve">   أكادير إدا أوتنان</t>
  </si>
  <si>
    <t xml:space="preserve">   Chtouka Ait Baha</t>
  </si>
  <si>
    <t xml:space="preserve">   اشتوكة ايت باها</t>
  </si>
  <si>
    <t xml:space="preserve">   Inzegane Ait Melloul</t>
  </si>
  <si>
    <t xml:space="preserve">   انزكان ايت ملول</t>
  </si>
  <si>
    <t xml:space="preserve">   Taroudant</t>
  </si>
  <si>
    <t xml:space="preserve">   تارودانت</t>
  </si>
  <si>
    <t xml:space="preserve">   Tata</t>
  </si>
  <si>
    <t xml:space="preserve">   طاطا</t>
  </si>
  <si>
    <t xml:space="preserve">   Tiznit</t>
  </si>
  <si>
    <t xml:space="preserve">   تيزنيت</t>
  </si>
  <si>
    <t>Guelmim - Oued Noun</t>
  </si>
  <si>
    <t>كلميم ــ واد نون</t>
  </si>
  <si>
    <t xml:space="preserve">   Assa Zag</t>
  </si>
  <si>
    <t xml:space="preserve">   أسا الزاك</t>
  </si>
  <si>
    <t xml:space="preserve">   Guelmim</t>
  </si>
  <si>
    <t xml:space="preserve">   كلميم</t>
  </si>
  <si>
    <t xml:space="preserve">   Sidi Ifni</t>
  </si>
  <si>
    <t xml:space="preserve">   سيدي إفني</t>
  </si>
  <si>
    <t xml:space="preserve">   Tantan</t>
  </si>
  <si>
    <t xml:space="preserve">   طانطان</t>
  </si>
  <si>
    <t>Laâyoune - Sakia El Hamra</t>
  </si>
  <si>
    <t>العيون ــ الساقية الحمراء</t>
  </si>
  <si>
    <t xml:space="preserve">   Boujdour</t>
  </si>
  <si>
    <t xml:space="preserve">   بوجدور</t>
  </si>
  <si>
    <t xml:space="preserve">   Es-smara</t>
  </si>
  <si>
    <t xml:space="preserve">   السمارة</t>
  </si>
  <si>
    <t xml:space="preserve">   Laayoune</t>
  </si>
  <si>
    <t xml:space="preserve">   العيون</t>
  </si>
  <si>
    <t xml:space="preserve">   Tarfaya</t>
  </si>
  <si>
    <t xml:space="preserve">   طرفاية</t>
  </si>
  <si>
    <t xml:space="preserve">Dakhla - Oued Ed-Dahab </t>
  </si>
  <si>
    <t xml:space="preserve">الداخلة - وادي الذهب </t>
  </si>
  <si>
    <t xml:space="preserve">   Aousserd</t>
  </si>
  <si>
    <t>أوسرد</t>
  </si>
  <si>
    <t xml:space="preserve">   Oued Ed-Dahab</t>
  </si>
  <si>
    <t xml:space="preserve">وادي الذهب </t>
  </si>
  <si>
    <t xml:space="preserve">11 - 3 Educateurs et élèves de l'enseignement </t>
  </si>
  <si>
    <r>
      <t xml:space="preserve"> 11 - 3 </t>
    </r>
    <r>
      <rPr>
        <b/>
        <sz val="16"/>
        <rFont val="Times New Roman"/>
        <family val="1"/>
      </rPr>
      <t>المربون وتلاميذ التعليم الأولي العصري</t>
    </r>
    <r>
      <rPr>
        <b/>
        <sz val="14"/>
        <rFont val="Times New Roman"/>
        <family val="1"/>
      </rPr>
      <t xml:space="preserve"> </t>
    </r>
  </si>
  <si>
    <t xml:space="preserve">          préscolaire moderne et public selon la région et  </t>
  </si>
  <si>
    <t xml:space="preserve">          والعمومي حسب الجهة </t>
  </si>
  <si>
    <t xml:space="preserve">          la province (ou la préfecture)</t>
  </si>
  <si>
    <t xml:space="preserve">          والإقليم (أوالعمالة)</t>
  </si>
  <si>
    <t xml:space="preserve">  (1)   التــــلامــيــــذ  Elèves </t>
  </si>
  <si>
    <t xml:space="preserve">      Total</t>
  </si>
  <si>
    <t xml:space="preserve">    Féminin</t>
  </si>
  <si>
    <r>
      <t xml:space="preserve"> 11 - 3 </t>
    </r>
    <r>
      <rPr>
        <b/>
        <sz val="16"/>
        <rFont val="Times New Roman"/>
        <family val="1"/>
      </rPr>
      <t xml:space="preserve">المربون وتلاميذ التعليم الأولي العصري </t>
    </r>
  </si>
  <si>
    <t xml:space="preserve">          préscolaire moderne et public selon la région et </t>
  </si>
  <si>
    <r>
      <t xml:space="preserve">          la province (ou la préfecture) </t>
    </r>
    <r>
      <rPr>
        <sz val="10"/>
        <rFont val="Times New Roman"/>
        <family val="1"/>
      </rPr>
      <t>(suite)</t>
    </r>
  </si>
  <si>
    <r>
      <t xml:space="preserve">          </t>
    </r>
    <r>
      <rPr>
        <b/>
        <sz val="16"/>
        <rFont val="Times New Roman"/>
        <family val="1"/>
      </rPr>
      <t>والإقليم (أوالعمالة)</t>
    </r>
    <r>
      <rPr>
        <b/>
        <sz val="14"/>
        <rFont val="Times New Roman"/>
        <family val="1"/>
      </rPr>
      <t xml:space="preserve"> </t>
    </r>
    <r>
      <rPr>
        <sz val="12"/>
        <rFont val="Times New Roman"/>
        <family val="1"/>
      </rPr>
      <t>(تابع)</t>
    </r>
  </si>
  <si>
    <t xml:space="preserve">   Casablanca </t>
  </si>
  <si>
    <t>Mission</t>
  </si>
  <si>
    <t>البعثات</t>
  </si>
  <si>
    <t>Ensemble</t>
  </si>
  <si>
    <t>المجموع الوطني</t>
  </si>
  <si>
    <t>(1) Non compris les missions étrangères.</t>
  </si>
  <si>
    <t>(1) لا يشمل البعثات الاجنبية .</t>
  </si>
  <si>
    <t>Enseignement primaire public</t>
  </si>
  <si>
    <t>التعليم الابتدائي العمومي</t>
  </si>
  <si>
    <t xml:space="preserve">11 - 4 Données générales </t>
  </si>
  <si>
    <r>
      <t xml:space="preserve">11 - 4 </t>
    </r>
    <r>
      <rPr>
        <b/>
        <sz val="16"/>
        <rFont val="Times New Roman"/>
        <family val="1"/>
      </rPr>
      <t>معطيات عامة</t>
    </r>
  </si>
  <si>
    <t>Urbain + Rural</t>
  </si>
  <si>
    <t>حضري + قروي</t>
  </si>
  <si>
    <t xml:space="preserve"> Etablissements </t>
  </si>
  <si>
    <t xml:space="preserve">  المؤسسات</t>
  </si>
  <si>
    <t xml:space="preserve">   Ecoles autonomes </t>
  </si>
  <si>
    <t xml:space="preserve">    مدارس مستقلة</t>
  </si>
  <si>
    <t xml:space="preserve">   Secteurs scolaires </t>
  </si>
  <si>
    <t xml:space="preserve">    مجموعات مدرسية</t>
  </si>
  <si>
    <t>…</t>
  </si>
  <si>
    <t xml:space="preserve">   Satellites </t>
  </si>
  <si>
    <t xml:space="preserve">    الفرعيات</t>
  </si>
  <si>
    <t xml:space="preserve"> Salles utilisées </t>
  </si>
  <si>
    <t xml:space="preserve">  الحجرات المستعملة </t>
  </si>
  <si>
    <t xml:space="preserve"> Classes </t>
  </si>
  <si>
    <t xml:space="preserve">  الفصول</t>
  </si>
  <si>
    <t xml:space="preserve"> Elèves </t>
  </si>
  <si>
    <t xml:space="preserve">  التلاميذ</t>
  </si>
  <si>
    <t xml:space="preserve">     Féminin </t>
  </si>
  <si>
    <t xml:space="preserve">        الإناث</t>
  </si>
  <si>
    <t xml:space="preserve">   Nouveaux inscrits en 1ère Année </t>
  </si>
  <si>
    <t xml:space="preserve">    المسجلون الجدد بالأولى</t>
  </si>
  <si>
    <r>
      <t xml:space="preserve">   Elèves de la 6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 </t>
    </r>
  </si>
  <si>
    <t xml:space="preserve">    تلاميذ السنة السادسة </t>
  </si>
  <si>
    <t xml:space="preserve"> Personnel enseignant</t>
  </si>
  <si>
    <t xml:space="preserve">  هيئة التدريس</t>
  </si>
  <si>
    <t>Milieu rural</t>
  </si>
  <si>
    <t xml:space="preserve">الوسط القروي    </t>
  </si>
  <si>
    <t xml:space="preserve"> Classes</t>
  </si>
  <si>
    <r>
      <t xml:space="preserve">   Nouveaux inscrits en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 </t>
    </r>
  </si>
  <si>
    <t xml:space="preserve"> </t>
  </si>
  <si>
    <t xml:space="preserve">           والإقليم (أوالعمالة)</t>
  </si>
  <si>
    <t>المؤسسات</t>
  </si>
  <si>
    <t>Etablissements</t>
  </si>
  <si>
    <t xml:space="preserve"> حضري + قـروي                </t>
  </si>
  <si>
    <t xml:space="preserve">القــروي                   </t>
  </si>
  <si>
    <t xml:space="preserve">  حضري + قـروي                </t>
  </si>
  <si>
    <t>Urbain+Rural</t>
  </si>
  <si>
    <r>
      <t xml:space="preserve">             et la province (ou la préfecture) </t>
    </r>
    <r>
      <rPr>
        <sz val="10"/>
        <rFont val="Times New Roman"/>
        <family val="1"/>
      </rPr>
      <t>(suite)</t>
    </r>
  </si>
  <si>
    <r>
      <t xml:space="preserve">                 </t>
    </r>
    <r>
      <rPr>
        <b/>
        <sz val="16"/>
        <rFont val="Times New Roman"/>
        <family val="1"/>
      </rPr>
      <t xml:space="preserve"> والإقليم (أوالعمالة)</t>
    </r>
    <r>
      <rPr>
        <b/>
        <sz val="10"/>
        <rFont val="Times New Roman"/>
        <family val="1"/>
      </rPr>
      <t xml:space="preserve">  </t>
    </r>
    <r>
      <rPr>
        <sz val="10"/>
        <rFont val="Times New Roman"/>
        <family val="1"/>
      </rPr>
      <t>(تابع)</t>
    </r>
  </si>
  <si>
    <t/>
  </si>
  <si>
    <t xml:space="preserve">    حضري + قروي</t>
  </si>
  <si>
    <t xml:space="preserve">       الوسط القروي</t>
  </si>
  <si>
    <t xml:space="preserve">                Urbain + Rural</t>
  </si>
  <si>
    <t xml:space="preserve">                  Milieu rural</t>
  </si>
  <si>
    <t>الإنـــاث</t>
  </si>
  <si>
    <t xml:space="preserve">    Total</t>
  </si>
  <si>
    <t xml:space="preserve"> 11 -7 Evolution de l'effectif des élèves </t>
  </si>
  <si>
    <r>
      <t xml:space="preserve"> 11 - 7</t>
    </r>
    <r>
      <rPr>
        <b/>
        <sz val="16"/>
        <rFont val="Times New Roman"/>
        <family val="1"/>
      </rPr>
      <t xml:space="preserve"> تطور عدد التلاميذ  </t>
    </r>
  </si>
  <si>
    <r>
      <t xml:space="preserve">  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</t>
    </r>
  </si>
  <si>
    <t>السنة الأولى</t>
  </si>
  <si>
    <t xml:space="preserve">  مجموع التلاميذ</t>
  </si>
  <si>
    <t xml:space="preserve">        Féminin</t>
  </si>
  <si>
    <t xml:space="preserve">    الإناث</t>
  </si>
  <si>
    <r>
      <t xml:space="preserve">      Doublants</t>
    </r>
    <r>
      <rPr>
        <b/>
        <sz val="8"/>
        <rFont val="Times New Roman"/>
        <family val="1"/>
      </rPr>
      <t>(1)</t>
    </r>
  </si>
  <si>
    <r>
      <t xml:space="preserve">  المكررون </t>
    </r>
    <r>
      <rPr>
        <b/>
        <sz val="8"/>
        <rFont val="Times New Roman"/>
        <family val="1"/>
      </rPr>
      <t>(1)</t>
    </r>
  </si>
  <si>
    <r>
      <t xml:space="preserve">   2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</si>
  <si>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t>السنة الثانية</t>
  </si>
  <si>
    <r>
      <t xml:space="preserve">   3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</si>
  <si>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t>السنة الثالثة</t>
  </si>
  <si>
    <r>
      <t xml:space="preserve">   4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</si>
  <si>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t>السنة الرابعة</t>
  </si>
  <si>
    <r>
      <t xml:space="preserve">   5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</si>
  <si>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t>السنة الخامسة</t>
  </si>
  <si>
    <r>
      <t xml:space="preserve">   6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</si>
  <si>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t>السنة السادسة</t>
  </si>
  <si>
    <t xml:space="preserve">   Total </t>
  </si>
  <si>
    <t xml:space="preserve">      Total élèves</t>
  </si>
  <si>
    <r>
      <t xml:space="preserve">     </t>
    </r>
    <r>
      <rPr>
        <b/>
        <sz val="10"/>
        <rFont val="Times New Roman"/>
        <family val="1"/>
      </rPr>
      <t xml:space="preserve"> Doublants</t>
    </r>
    <r>
      <rPr>
        <sz val="8"/>
        <rFont val="Times New Roman"/>
        <family val="1"/>
      </rPr>
      <t>(1)</t>
    </r>
  </si>
  <si>
    <t>(1) Y compris les triplants.</t>
  </si>
  <si>
    <t>(1) يتضمن المكررون أكثر من مرة.</t>
  </si>
  <si>
    <t>Masculin + Féminin</t>
  </si>
  <si>
    <t>ذكور + إناث</t>
  </si>
  <si>
    <t>6 ans et moins</t>
  </si>
  <si>
    <t>6 سنوات وأقل</t>
  </si>
  <si>
    <t>7 ans</t>
  </si>
  <si>
    <t>7 سنوات</t>
  </si>
  <si>
    <t>8 ans</t>
  </si>
  <si>
    <t>8 سنوات</t>
  </si>
  <si>
    <t>9 ans</t>
  </si>
  <si>
    <t>9 سنوات</t>
  </si>
  <si>
    <t>10 ans</t>
  </si>
  <si>
    <t>10 سنوات</t>
  </si>
  <si>
    <t>11 ans</t>
  </si>
  <si>
    <t>11 سنة</t>
  </si>
  <si>
    <t>12 ans</t>
  </si>
  <si>
    <t>12 سنة</t>
  </si>
  <si>
    <t>13 ans</t>
  </si>
  <si>
    <t>13 سنة</t>
  </si>
  <si>
    <t>14 ans</t>
  </si>
  <si>
    <t>14 سنة</t>
  </si>
  <si>
    <t>15 ans et plus</t>
  </si>
  <si>
    <t>15 سنة  فأ كثر</t>
  </si>
  <si>
    <t xml:space="preserve">          Milieu rural</t>
  </si>
  <si>
    <t xml:space="preserve">          الوسط القروي</t>
  </si>
  <si>
    <t xml:space="preserve"> 11 -10 Elèves selon la région     </t>
  </si>
  <si>
    <r>
      <t>11 - 10</t>
    </r>
    <r>
      <rPr>
        <b/>
        <sz val="16"/>
        <rFont val="Times New Roman"/>
        <family val="1"/>
      </rPr>
      <t xml:space="preserve"> التلاميذ حسب الجهة</t>
    </r>
  </si>
  <si>
    <t xml:space="preserve">           et la province (ou la préfecture)</t>
  </si>
  <si>
    <t xml:space="preserve">     حضري + قروي</t>
  </si>
  <si>
    <t xml:space="preserve"> الوسط القــروي    </t>
  </si>
  <si>
    <t xml:space="preserve">                 Urbain + Rural</t>
  </si>
  <si>
    <t xml:space="preserve">     Milieu rural</t>
  </si>
  <si>
    <r>
      <t xml:space="preserve">           et la province (ou la préfecture) </t>
    </r>
    <r>
      <rPr>
        <sz val="10"/>
        <rFont val="Times New Roman"/>
        <family val="1"/>
      </rPr>
      <t>(suite)</t>
    </r>
  </si>
  <si>
    <r>
      <t xml:space="preserve">            والإقليم (أوالعمالة)</t>
    </r>
    <r>
      <rPr>
        <sz val="10"/>
        <rFont val="Times New Roman"/>
        <family val="1"/>
      </rPr>
      <t xml:space="preserve"> (تابع) </t>
    </r>
  </si>
  <si>
    <r>
      <t>11 - 11  Nouveaux inscrits en 1</t>
    </r>
    <r>
      <rPr>
        <b/>
        <vertAlign val="superscript"/>
        <sz val="14"/>
        <rFont val="Times New Roman"/>
        <family val="1"/>
      </rPr>
      <t>ère</t>
    </r>
    <r>
      <rPr>
        <b/>
        <sz val="14"/>
        <rFont val="Times New Roman"/>
        <family val="1"/>
      </rPr>
      <t xml:space="preserve"> année               </t>
    </r>
  </si>
  <si>
    <r>
      <t>11 - 11</t>
    </r>
    <r>
      <rPr>
        <b/>
        <sz val="16"/>
        <rFont val="Times New Roman"/>
        <family val="1"/>
      </rPr>
      <t xml:space="preserve"> المسجلون الجدد بالسنة الأولى   </t>
    </r>
  </si>
  <si>
    <t xml:space="preserve">         Milieu rural</t>
  </si>
  <si>
    <t xml:space="preserve">   6 ans et moins</t>
  </si>
  <si>
    <t xml:space="preserve">   6 سنوات وأقل</t>
  </si>
  <si>
    <t xml:space="preserve">   7 ans</t>
  </si>
  <si>
    <t xml:space="preserve">   7 سنوات </t>
  </si>
  <si>
    <t xml:space="preserve">   8 ans</t>
  </si>
  <si>
    <t xml:space="preserve">   8 سنوات </t>
  </si>
  <si>
    <t xml:space="preserve">   9 ans et plus</t>
  </si>
  <si>
    <t xml:space="preserve">   9 سنوات فأكثر</t>
  </si>
  <si>
    <r>
      <t xml:space="preserve"> 11 - 12 Nouveaux inscrits en 1</t>
    </r>
    <r>
      <rPr>
        <b/>
        <vertAlign val="superscript"/>
        <sz val="14"/>
        <rFont val="Times New Roman"/>
        <family val="1"/>
      </rPr>
      <t>ère</t>
    </r>
    <r>
      <rPr>
        <b/>
        <sz val="14"/>
        <rFont val="Times New Roman"/>
        <family val="1"/>
      </rPr>
      <t xml:space="preserve"> année </t>
    </r>
  </si>
  <si>
    <r>
      <t>11 - 12</t>
    </r>
    <r>
      <rPr>
        <b/>
        <sz val="16"/>
        <rFont val="Times New Roman"/>
        <family val="1"/>
      </rPr>
      <t xml:space="preserve"> المسجلون الجدد بالسنة الأولى </t>
    </r>
  </si>
  <si>
    <t xml:space="preserve">             selon la région et la province </t>
  </si>
  <si>
    <t xml:space="preserve">            حسب الجهة والإقليم </t>
  </si>
  <si>
    <r>
      <t xml:space="preserve">                </t>
    </r>
    <r>
      <rPr>
        <b/>
        <sz val="14"/>
        <rFont val="Times New Roman"/>
        <family val="1"/>
      </rPr>
      <t xml:space="preserve"> (ou la préfecture)</t>
    </r>
  </si>
  <si>
    <t xml:space="preserve">            (أوالعمالة)</t>
  </si>
  <si>
    <t xml:space="preserve">      حضري + قروي</t>
  </si>
  <si>
    <t xml:space="preserve">             Urbain + Rural</t>
  </si>
  <si>
    <t xml:space="preserve">  Féminin</t>
  </si>
  <si>
    <t xml:space="preserve">             selon la région et la province</t>
  </si>
  <si>
    <r>
      <t xml:space="preserve">                </t>
    </r>
    <r>
      <rPr>
        <b/>
        <sz val="14"/>
        <rFont val="Times New Roman"/>
        <family val="1"/>
      </rPr>
      <t>(ou la préfecture)</t>
    </r>
    <r>
      <rPr>
        <b/>
        <sz val="11"/>
        <rFont val="Times New Roman"/>
        <family val="1"/>
      </rPr>
      <t xml:space="preserve"> </t>
    </r>
    <r>
      <rPr>
        <sz val="11"/>
        <rFont val="Times New Roman"/>
        <family val="1"/>
      </rPr>
      <t>(suite)</t>
    </r>
  </si>
  <si>
    <r>
      <t xml:space="preserve">            (أوالعمالة) </t>
    </r>
    <r>
      <rPr>
        <sz val="10"/>
        <rFont val="Times New Roman"/>
        <family val="1"/>
      </rPr>
      <t>(تابع)</t>
    </r>
  </si>
  <si>
    <t xml:space="preserve">              Urbain + Rural</t>
  </si>
  <si>
    <r>
      <t xml:space="preserve"> 11 - 13 Elèves de la 6</t>
    </r>
    <r>
      <rPr>
        <b/>
        <vertAlign val="superscript"/>
        <sz val="14"/>
        <rFont val="Times New Roman"/>
        <family val="1"/>
      </rPr>
      <t>ème</t>
    </r>
    <r>
      <rPr>
        <b/>
        <sz val="14"/>
        <rFont val="Times New Roman"/>
        <family val="1"/>
      </rPr>
      <t xml:space="preserve"> année selon la région</t>
    </r>
  </si>
  <si>
    <r>
      <t>11 - 13</t>
    </r>
    <r>
      <rPr>
        <b/>
        <sz val="16"/>
        <rFont val="Times New Roman"/>
        <family val="1"/>
      </rPr>
      <t xml:space="preserve"> تلاميذ السنة السادسة حسب </t>
    </r>
  </si>
  <si>
    <t xml:space="preserve">             et la province (ou la préfecture)</t>
  </si>
  <si>
    <t xml:space="preserve">            الجهة والإقليم (أوالعمالة)</t>
  </si>
  <si>
    <r>
      <t>11 - 13</t>
    </r>
    <r>
      <rPr>
        <b/>
        <sz val="16"/>
        <rFont val="Times New Roman"/>
        <family val="1"/>
      </rPr>
      <t xml:space="preserve"> تلاميذ السنة السادسة حسب </t>
    </r>
    <r>
      <rPr>
        <b/>
        <sz val="10"/>
        <rFont val="Times New Roman"/>
        <family val="1"/>
      </rPr>
      <t xml:space="preserve"> </t>
    </r>
  </si>
  <si>
    <r>
      <t xml:space="preserve">          الجهة والإقليم (أوالعمالة) </t>
    </r>
    <r>
      <rPr>
        <sz val="10"/>
        <rFont val="Times New Roman"/>
        <family val="1"/>
      </rPr>
      <t>(تابع)</t>
    </r>
  </si>
  <si>
    <t xml:space="preserve">         الوسط القروي</t>
  </si>
  <si>
    <t>Enseignement primaire privé</t>
  </si>
  <si>
    <t>التعليم الابتدائي الخصوصي</t>
  </si>
  <si>
    <t xml:space="preserve"> 11 - 14 Données générales </t>
  </si>
  <si>
    <r>
      <t>11 - 14</t>
    </r>
    <r>
      <rPr>
        <b/>
        <sz val="16"/>
        <rFont val="Times New Roman"/>
        <family val="1"/>
      </rPr>
      <t xml:space="preserve"> معطيات عامة</t>
    </r>
  </si>
  <si>
    <t xml:space="preserve"> Etablissements</t>
  </si>
  <si>
    <t xml:space="preserve"> Salles de cours utilisées</t>
  </si>
  <si>
    <t>حجرات الدرس المستعملة</t>
  </si>
  <si>
    <t>الفصول</t>
  </si>
  <si>
    <t xml:space="preserve"> Elèves</t>
  </si>
  <si>
    <t>التلاميذ</t>
  </si>
  <si>
    <t xml:space="preserve">  السنة الأولى</t>
  </si>
  <si>
    <t xml:space="preserve">     Total</t>
  </si>
  <si>
    <t xml:space="preserve">    مجموع التلاميذ</t>
  </si>
  <si>
    <t xml:space="preserve">       Féminin</t>
  </si>
  <si>
    <t xml:space="preserve">      الإناث</t>
  </si>
  <si>
    <r>
      <t xml:space="preserve">   3</t>
    </r>
    <r>
      <rPr>
        <b/>
        <vertAlign val="superscript"/>
        <sz val="10"/>
        <rFont val="Times New Roman"/>
        <family val="1"/>
      </rPr>
      <t xml:space="preserve">ème </t>
    </r>
    <r>
      <rPr>
        <b/>
        <sz val="10"/>
        <rFont val="Times New Roman"/>
        <family val="1"/>
      </rPr>
      <t>Année</t>
    </r>
  </si>
  <si>
    <r>
      <t xml:space="preserve">   5</t>
    </r>
    <r>
      <rPr>
        <b/>
        <vertAlign val="superscript"/>
        <sz val="10"/>
        <rFont val="Times New Roman"/>
        <family val="1"/>
      </rPr>
      <t xml:space="preserve">ème </t>
    </r>
    <r>
      <rPr>
        <b/>
        <sz val="10"/>
        <rFont val="Times New Roman"/>
        <family val="1"/>
      </rPr>
      <t>Année</t>
    </r>
  </si>
  <si>
    <t xml:space="preserve">     Total élèves</t>
  </si>
  <si>
    <r>
      <t xml:space="preserve">  المكررون</t>
    </r>
    <r>
      <rPr>
        <sz val="11"/>
        <rFont val="Times New Roman"/>
        <family val="1"/>
      </rPr>
      <t xml:space="preserve"> </t>
    </r>
    <r>
      <rPr>
        <sz val="8"/>
        <rFont val="Times New Roman"/>
        <family val="1"/>
      </rPr>
      <t>(1)</t>
    </r>
  </si>
  <si>
    <t>هيئة التدريس</t>
  </si>
  <si>
    <t>(1) يشمل كذلك المكررون أكثر من مرة.</t>
  </si>
  <si>
    <t xml:space="preserve"> 11 - 15 Etablissements et élèves selon la région et     </t>
  </si>
  <si>
    <r>
      <t>11 - 15</t>
    </r>
    <r>
      <rPr>
        <b/>
        <sz val="16"/>
        <rFont val="Times New Roman"/>
        <family val="1"/>
      </rPr>
      <t xml:space="preserve"> المؤسسات والتلاميذ حسب الجهة </t>
    </r>
  </si>
  <si>
    <t xml:space="preserve">             la province (ou la préfecture)</t>
  </si>
  <si>
    <t xml:space="preserve">            والإقليم (أوالعمالة)</t>
  </si>
  <si>
    <t xml:space="preserve">التلاميذ  Elèves       </t>
  </si>
  <si>
    <r>
      <t xml:space="preserve">             la province (ou la préfecture) </t>
    </r>
    <r>
      <rPr>
        <sz val="10"/>
        <rFont val="Times New Roman"/>
        <family val="1"/>
      </rPr>
      <t>(suite)</t>
    </r>
  </si>
  <si>
    <r>
      <t xml:space="preserve">           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</si>
  <si>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>Ensemble général</t>
  </si>
  <si>
    <t>Enseignement secondaire collégial public</t>
  </si>
  <si>
    <t xml:space="preserve"> 11 - 16 Données générales</t>
  </si>
  <si>
    <r>
      <t>11 - 16</t>
    </r>
    <r>
      <rPr>
        <b/>
        <sz val="16"/>
        <rFont val="Times New Roman"/>
        <family val="1"/>
      </rPr>
      <t xml:space="preserve"> معطيات عامة</t>
    </r>
  </si>
  <si>
    <t xml:space="preserve">      Collèges</t>
  </si>
  <si>
    <t xml:space="preserve">    الإعداديات</t>
  </si>
  <si>
    <t xml:space="preserve">      Annexes des collèges</t>
  </si>
  <si>
    <t xml:space="preserve">    ملحقات الإعداديات</t>
  </si>
  <si>
    <t xml:space="preserve"> Salles utilisées</t>
  </si>
  <si>
    <t xml:space="preserve">  الحجرات المستعملة</t>
  </si>
  <si>
    <t xml:space="preserve">     الإناث</t>
  </si>
  <si>
    <r>
      <t xml:space="preserve">      Nouveaux en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 collégiale</t>
    </r>
  </si>
  <si>
    <t xml:space="preserve">   الجدد بالسنة  الأولى إعدادي</t>
  </si>
  <si>
    <r>
      <t xml:space="preserve">      Elèves de la 3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 collégiale</t>
    </r>
  </si>
  <si>
    <t xml:space="preserve">   تلاميذ السنة الثالثة إعدادي</t>
  </si>
  <si>
    <t xml:space="preserve">      Internes</t>
  </si>
  <si>
    <t xml:space="preserve">   الداخليون</t>
  </si>
  <si>
    <t>الوسط القروي</t>
  </si>
  <si>
    <t xml:space="preserve">  Salles utilisées</t>
  </si>
  <si>
    <t xml:space="preserve">  Classes</t>
  </si>
  <si>
    <t xml:space="preserve">  Elèves</t>
  </si>
  <si>
    <t xml:space="preserve"> 11 - 17 Etablissements selon la région  </t>
  </si>
  <si>
    <r>
      <t>11 - 17</t>
    </r>
    <r>
      <rPr>
        <b/>
        <sz val="16"/>
        <rFont val="Times New Roman"/>
        <family val="1"/>
      </rPr>
      <t xml:space="preserve"> المؤسسات حسب الجهة</t>
    </r>
  </si>
  <si>
    <t xml:space="preserve">  حضري + قروي             </t>
  </si>
  <si>
    <t xml:space="preserve">   الوسط القــروي           </t>
  </si>
  <si>
    <t xml:space="preserve">            Milieu rural</t>
  </si>
  <si>
    <t>منها الملحقات</t>
  </si>
  <si>
    <t>Collèges</t>
  </si>
  <si>
    <t xml:space="preserve">  dont annexes</t>
  </si>
  <si>
    <t xml:space="preserve"> 11 - 17 Etablissements selon la région</t>
  </si>
  <si>
    <r>
      <t>11 - 17</t>
    </r>
    <r>
      <rPr>
        <b/>
        <sz val="16"/>
        <rFont val="Times New Roman"/>
        <family val="1"/>
      </rPr>
      <t xml:space="preserve"> المؤسسات حسب الجهة </t>
    </r>
  </si>
  <si>
    <r>
      <t xml:space="preserve">           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       </t>
    </r>
  </si>
  <si>
    <t xml:space="preserve">   الوسط القــروي             </t>
  </si>
  <si>
    <t xml:space="preserve">              Milieu rural</t>
  </si>
  <si>
    <r>
      <t xml:space="preserve">            et la province (ou la préfecture) </t>
    </r>
    <r>
      <rPr>
        <sz val="10"/>
        <rFont val="Times New Roman"/>
        <family val="1"/>
      </rPr>
      <t>(suite)</t>
    </r>
  </si>
  <si>
    <t xml:space="preserve">11 - 19 Elèves selon le niveau, l'âge        </t>
  </si>
  <si>
    <r>
      <t>11 - 19</t>
    </r>
    <r>
      <rPr>
        <b/>
        <sz val="16"/>
        <rFont val="Times New Roman"/>
        <family val="1"/>
      </rPr>
      <t xml:space="preserve"> التلاميذ حسب المستوى والسن </t>
    </r>
  </si>
  <si>
    <r>
      <t xml:space="preserve">                    </t>
    </r>
    <r>
      <rPr>
        <b/>
        <sz val="14"/>
        <rFont val="Times New Roman"/>
        <family val="1"/>
      </rPr>
      <t>et le sexe : Urbain + Rural</t>
    </r>
  </si>
  <si>
    <t xml:space="preserve">           والجنس : حضري+ قروي</t>
  </si>
  <si>
    <r>
      <t>3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</si>
  <si>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r>
      <t>2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</si>
  <si>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r>
      <t>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</t>
    </r>
  </si>
  <si>
    <t>Masculin + féminin</t>
  </si>
  <si>
    <t>Moins de 12 ans</t>
  </si>
  <si>
    <t>أقل من 12 سنة</t>
  </si>
  <si>
    <t>15 ans</t>
  </si>
  <si>
    <t>15 سنة</t>
  </si>
  <si>
    <t>16 ans</t>
  </si>
  <si>
    <t>16 سنة</t>
  </si>
  <si>
    <t>17 ans</t>
  </si>
  <si>
    <t>17 سنة</t>
  </si>
  <si>
    <t>Plus de 17 ans</t>
  </si>
  <si>
    <t>أكثر من 17 سنة</t>
  </si>
  <si>
    <t xml:space="preserve">  المجموع</t>
  </si>
  <si>
    <t xml:space="preserve">11 - 20 Elèves selon le niveau, l'âge           </t>
  </si>
  <si>
    <r>
      <t>11 - 20</t>
    </r>
    <r>
      <rPr>
        <b/>
        <sz val="16"/>
        <rFont val="Times New Roman"/>
        <family val="1"/>
      </rPr>
      <t xml:space="preserve"> التلاميذ حسب المستوى والسن </t>
    </r>
  </si>
  <si>
    <t xml:space="preserve">            et le sexe : Milieu rural</t>
  </si>
  <si>
    <t xml:space="preserve">           والجنس : الوسط القروي</t>
  </si>
  <si>
    <t xml:space="preserve"> 11 - 21 Elèves selon la région  </t>
  </si>
  <si>
    <r>
      <t>11 - 21</t>
    </r>
    <r>
      <rPr>
        <b/>
        <sz val="16"/>
        <rFont val="Times New Roman"/>
        <family val="1"/>
      </rPr>
      <t xml:space="preserve"> التلاميذ حسب الجهة </t>
    </r>
  </si>
  <si>
    <t xml:space="preserve">  حضري + قروي         </t>
  </si>
  <si>
    <t xml:space="preserve">   الوسط القــروي        </t>
  </si>
  <si>
    <t xml:space="preserve">         Urbain + Rural</t>
  </si>
  <si>
    <t xml:space="preserve">      Milieu rural</t>
  </si>
  <si>
    <t xml:space="preserve">       Total</t>
  </si>
  <si>
    <t xml:space="preserve"> 11 - 21 Elèves selon la région </t>
  </si>
  <si>
    <r>
      <t xml:space="preserve">           والإقليم (أوالعمالة)</t>
    </r>
    <r>
      <rPr>
        <sz val="10"/>
        <rFont val="Times New Roman"/>
        <family val="1"/>
      </rPr>
      <t>(تابع)</t>
    </r>
  </si>
  <si>
    <t xml:space="preserve"> 11 - 22 Elèves nouveaux et doublants selon     </t>
  </si>
  <si>
    <t xml:space="preserve">             le milieu et le sexe</t>
  </si>
  <si>
    <t xml:space="preserve">           حسب الوسط والجنس</t>
  </si>
  <si>
    <t>التلاميذ المكررون(1)</t>
  </si>
  <si>
    <t>التلاميذ الجدد</t>
  </si>
  <si>
    <t>Nouveaux</t>
  </si>
  <si>
    <t>السنة  الأولى</t>
  </si>
  <si>
    <t xml:space="preserve">   المجموع</t>
  </si>
  <si>
    <t xml:space="preserve">   الإناث</t>
  </si>
  <si>
    <t>Total élèves</t>
  </si>
  <si>
    <t>مجموع التلاميذ</t>
  </si>
  <si>
    <t>(1) Y compris les triplants</t>
  </si>
  <si>
    <t>Enseignement secondaire collégial privé</t>
  </si>
  <si>
    <t xml:space="preserve"> 11 - 23  Données générales</t>
  </si>
  <si>
    <r>
      <t>11 - 23</t>
    </r>
    <r>
      <rPr>
        <b/>
        <sz val="16"/>
        <rFont val="Times New Roman"/>
        <family val="1"/>
      </rPr>
      <t xml:space="preserve"> معطيات عامة</t>
    </r>
  </si>
  <si>
    <t xml:space="preserve">  Etablissements</t>
  </si>
  <si>
    <t xml:space="preserve">  Classes </t>
  </si>
  <si>
    <t xml:space="preserve">  Elèves </t>
  </si>
  <si>
    <t xml:space="preserve">  السنة  الأولى</t>
  </si>
  <si>
    <t xml:space="preserve">           Féminin</t>
  </si>
  <si>
    <t xml:space="preserve">  السنة الثانية</t>
  </si>
  <si>
    <t xml:space="preserve">  السنة الثالثة</t>
  </si>
  <si>
    <t xml:space="preserve"> 11 - 24 Elèves selon la région et </t>
  </si>
  <si>
    <r>
      <t>11 - 24</t>
    </r>
    <r>
      <rPr>
        <b/>
        <sz val="16"/>
        <rFont val="Times New Roman"/>
        <family val="1"/>
      </rPr>
      <t xml:space="preserve"> التلاميذ حسب الجهة </t>
    </r>
  </si>
  <si>
    <r>
      <t xml:space="preserve">  التلاميـــذ  </t>
    </r>
    <r>
      <rPr>
        <sz val="9"/>
        <rFont val="Times New Roman"/>
        <family val="1"/>
      </rPr>
      <t>(1)</t>
    </r>
    <r>
      <rPr>
        <b/>
        <sz val="10"/>
        <rFont val="Times New Roman"/>
        <family val="1"/>
      </rPr>
      <t xml:space="preserve">  Elèves           </t>
    </r>
  </si>
  <si>
    <t xml:space="preserve">   مكناس</t>
  </si>
  <si>
    <t xml:space="preserve">   بولمان</t>
  </si>
  <si>
    <t xml:space="preserve">   الحاجب</t>
  </si>
  <si>
    <t xml:space="preserve">   فاس</t>
  </si>
  <si>
    <t xml:space="preserve">   صفرو</t>
  </si>
  <si>
    <t xml:space="preserve">   تونات</t>
  </si>
  <si>
    <t xml:space="preserve">   تازة</t>
  </si>
  <si>
    <t xml:space="preserve">   مولاي يعقوب</t>
  </si>
  <si>
    <r>
      <t xml:space="preserve"> 11 - 24 Elèves selon la région et </t>
    </r>
    <r>
      <rPr>
        <sz val="10"/>
        <rFont val="Times New Roman"/>
        <family val="1"/>
      </rPr>
      <t xml:space="preserve">                        </t>
    </r>
  </si>
  <si>
    <r>
      <t xml:space="preserve">                   </t>
    </r>
    <r>
      <rPr>
        <b/>
        <sz val="16"/>
        <rFont val="Times New Roman"/>
        <family val="1"/>
      </rPr>
      <t xml:space="preserve">والإقليم (أوالعمالة) </t>
    </r>
    <r>
      <rPr>
        <sz val="10"/>
        <rFont val="Times New Roman"/>
        <family val="1"/>
      </rPr>
      <t>(تابع)</t>
    </r>
  </si>
  <si>
    <t xml:space="preserve">البعثات </t>
  </si>
  <si>
    <t>National</t>
  </si>
  <si>
    <t>(1) Non compris les élèves des missions.</t>
  </si>
  <si>
    <t>(1) لا يشمل تلاميذ البعثات .</t>
  </si>
  <si>
    <t>Enseignement secondaire qualifiant public</t>
  </si>
  <si>
    <t>التعليم الثانوي التأهيلي العمومي</t>
  </si>
  <si>
    <t>11 - 25 Données générales</t>
  </si>
  <si>
    <r>
      <t>11 - 25</t>
    </r>
    <r>
      <rPr>
        <b/>
        <sz val="16"/>
        <rFont val="Times New Roman"/>
        <family val="1"/>
      </rPr>
      <t xml:space="preserve"> معطيات عامة</t>
    </r>
  </si>
  <si>
    <t xml:space="preserve">      Lycées</t>
  </si>
  <si>
    <t xml:space="preserve">    الثانويات</t>
  </si>
  <si>
    <t xml:space="preserve">      Annexes des lycées</t>
  </si>
  <si>
    <t xml:space="preserve">    ملحقات الثانويات</t>
  </si>
  <si>
    <t xml:space="preserve">      Nouveaux en T.C</t>
  </si>
  <si>
    <t xml:space="preserve">    الجدد بالجذع المشترك</t>
  </si>
  <si>
    <t xml:space="preserve">    تلاميذ السنة الثانية باكالوريا</t>
  </si>
  <si>
    <t xml:space="preserve">    الداخليون</t>
  </si>
  <si>
    <t xml:space="preserve">  Personnel enseignant</t>
  </si>
  <si>
    <t xml:space="preserve"> T.C : Tronc commun.</t>
  </si>
  <si>
    <r>
      <t xml:space="preserve">11 - 26 Etablissements selon la région et </t>
    </r>
    <r>
      <rPr>
        <b/>
        <sz val="10"/>
        <rFont val="Times New Roman"/>
        <family val="1"/>
      </rPr>
      <t xml:space="preserve"> </t>
    </r>
  </si>
  <si>
    <r>
      <t>11 - 26</t>
    </r>
    <r>
      <rPr>
        <b/>
        <sz val="16"/>
        <rFont val="Times New Roman"/>
        <family val="1"/>
      </rPr>
      <t xml:space="preserve"> المؤسسات حسب الجهة </t>
    </r>
  </si>
  <si>
    <t xml:space="preserve">  حضري + قروي            </t>
  </si>
  <si>
    <t xml:space="preserve">      الوسط القروي              </t>
  </si>
  <si>
    <t xml:space="preserve">  الثانويات</t>
  </si>
  <si>
    <t>الملحقات</t>
  </si>
  <si>
    <t>Lycées</t>
  </si>
  <si>
    <t>Annexes</t>
  </si>
  <si>
    <r>
      <t>11 - 26</t>
    </r>
    <r>
      <rPr>
        <b/>
        <sz val="16"/>
        <rFont val="Times New Roman"/>
        <family val="1"/>
      </rPr>
      <t xml:space="preserve"> المؤسسات حسب الجهة</t>
    </r>
    <r>
      <rPr>
        <sz val="10"/>
        <rFont val="Times New Roman"/>
        <family val="1"/>
      </rPr>
      <t xml:space="preserve">                             </t>
    </r>
  </si>
  <si>
    <r>
      <t xml:space="preserve">            la province (ou la préfecture) </t>
    </r>
    <r>
      <rPr>
        <sz val="10"/>
        <rFont val="Times New Roman"/>
        <family val="1"/>
      </rPr>
      <t>(suite)</t>
    </r>
  </si>
  <si>
    <r>
      <t xml:space="preserve">           والإقليم (أوالعمالة)</t>
    </r>
    <r>
      <rPr>
        <sz val="10"/>
        <rFont val="Times New Roman"/>
        <family val="1"/>
      </rPr>
      <t xml:space="preserve"> (تابع)</t>
    </r>
  </si>
  <si>
    <t>dont annexes</t>
  </si>
  <si>
    <t xml:space="preserve">11 - 27 Personnel enseignant selon la région  </t>
  </si>
  <si>
    <r>
      <t>11 - 27</t>
    </r>
    <r>
      <rPr>
        <b/>
        <sz val="16"/>
        <rFont val="Times New Roman"/>
        <family val="1"/>
      </rPr>
      <t xml:space="preserve"> هيئة التدريس حسب الجهة  </t>
    </r>
  </si>
  <si>
    <t xml:space="preserve">            et la province (ou la préfecture) </t>
  </si>
  <si>
    <r>
      <t>11 - 27</t>
    </r>
    <r>
      <rPr>
        <b/>
        <sz val="16"/>
        <rFont val="Times New Roman"/>
        <family val="1"/>
      </rPr>
      <t xml:space="preserve"> هيئة التدريس حسب الجهة               </t>
    </r>
  </si>
  <si>
    <r>
      <t xml:space="preserve">           والإقليم (أوالعمالة)</t>
    </r>
    <r>
      <rPr>
        <sz val="10"/>
        <rFont val="Times New Roman"/>
        <family val="1"/>
      </rPr>
      <t xml:space="preserve"> ( تابع)</t>
    </r>
  </si>
  <si>
    <t xml:space="preserve">11 - 28 Nombre d'élèves selon le niveau, </t>
  </si>
  <si>
    <r>
      <t>11 - 28</t>
    </r>
    <r>
      <rPr>
        <b/>
        <sz val="16"/>
        <rFont val="Times New Roman"/>
        <family val="1"/>
      </rPr>
      <t xml:space="preserve"> عدد التلاميذ حسب المستوى </t>
    </r>
  </si>
  <si>
    <r>
      <t xml:space="preserve">                     </t>
    </r>
    <r>
      <rPr>
        <b/>
        <sz val="14"/>
        <rFont val="Times New Roman"/>
        <family val="1"/>
      </rPr>
      <t>le sexe et l'âge</t>
    </r>
  </si>
  <si>
    <t xml:space="preserve">            والجنس والسن</t>
  </si>
  <si>
    <t>الثانية باكالوريا</t>
  </si>
  <si>
    <t>الأولى باكالوريا</t>
  </si>
  <si>
    <t>جدع مشترك</t>
  </si>
  <si>
    <t>Tronc commun</t>
  </si>
  <si>
    <t xml:space="preserve"> Bac.</t>
  </si>
  <si>
    <t>Moins de 15 ans</t>
  </si>
  <si>
    <t>أقل من 15 سنة</t>
  </si>
  <si>
    <t xml:space="preserve"> 15 ans</t>
  </si>
  <si>
    <t xml:space="preserve"> 16 ans</t>
  </si>
  <si>
    <t xml:space="preserve"> 17 ans</t>
  </si>
  <si>
    <t xml:space="preserve"> 18 ans</t>
  </si>
  <si>
    <t>18 سنة</t>
  </si>
  <si>
    <t xml:space="preserve"> 19 ans</t>
  </si>
  <si>
    <t>19 سنة</t>
  </si>
  <si>
    <t xml:space="preserve"> 20 ans</t>
  </si>
  <si>
    <t>20 سنة</t>
  </si>
  <si>
    <t>Plus de 20 ans</t>
  </si>
  <si>
    <t>أكثر من 20 سنة</t>
  </si>
  <si>
    <t xml:space="preserve">         Total</t>
  </si>
  <si>
    <t xml:space="preserve"> 11 - 29 Nombre d'élèves selon la région  </t>
  </si>
  <si>
    <r>
      <t>11 - 29</t>
    </r>
    <r>
      <rPr>
        <b/>
        <sz val="16"/>
        <rFont val="Times New Roman"/>
        <family val="1"/>
      </rPr>
      <t xml:space="preserve"> عدد التلاميذ حسب الجهة</t>
    </r>
  </si>
  <si>
    <t xml:space="preserve">الوسط القروي          </t>
  </si>
  <si>
    <r>
      <t>11 - 29</t>
    </r>
    <r>
      <rPr>
        <b/>
        <sz val="16"/>
        <rFont val="Times New Roman"/>
        <family val="1"/>
      </rPr>
      <t xml:space="preserve"> عدد التلاميذ حسب الجهة </t>
    </r>
  </si>
  <si>
    <t xml:space="preserve"> 11 - 30 Elèves selon le niveau, </t>
  </si>
  <si>
    <t xml:space="preserve">             la branche et le sexe</t>
  </si>
  <si>
    <t xml:space="preserve">           الدراسي والشعبة والجنس</t>
  </si>
  <si>
    <t xml:space="preserve"> مجموع التلاميذ           </t>
  </si>
  <si>
    <r>
      <t xml:space="preserve">          المكررون </t>
    </r>
    <r>
      <rPr>
        <b/>
        <sz val="8"/>
        <rFont val="Times New Roman"/>
        <family val="1"/>
      </rPr>
      <t>(1)</t>
    </r>
  </si>
  <si>
    <t xml:space="preserve">           Total élèves</t>
  </si>
  <si>
    <t xml:space="preserve">   Féminin</t>
  </si>
  <si>
    <t>الجذع المشترك</t>
  </si>
  <si>
    <t xml:space="preserve">  Lettres et Sciences Humaines</t>
  </si>
  <si>
    <t>الآداب والعلوم الإنسانية</t>
  </si>
  <si>
    <t>Lettres et Sciences Humaines</t>
  </si>
  <si>
    <t>الآداب و العلوم الإنسانية - خيار فرنسية</t>
  </si>
  <si>
    <t>الآداب و العلوم الإنسانية - خيار إنجليزية</t>
  </si>
  <si>
    <t>التعليم الأصيل</t>
  </si>
  <si>
    <t>العلوم</t>
  </si>
  <si>
    <t>Sciences</t>
  </si>
  <si>
    <t xml:space="preserve"> العلوم</t>
  </si>
  <si>
    <t>علوم - خيار فرنسية</t>
  </si>
  <si>
    <t>علوم - خيار إنجليزية</t>
  </si>
  <si>
    <t>علوم - خيار إسبانية</t>
  </si>
  <si>
    <t xml:space="preserve">  Technologie</t>
  </si>
  <si>
    <t>التكنولوجيا</t>
  </si>
  <si>
    <t xml:space="preserve">  Professionnel</t>
  </si>
  <si>
    <t xml:space="preserve">مهني </t>
  </si>
  <si>
    <t>مهني صناعي</t>
  </si>
  <si>
    <t>Professionnel Agricole</t>
  </si>
  <si>
    <t>مهني فلاحي</t>
  </si>
  <si>
    <t>مهني خدمات</t>
  </si>
  <si>
    <t>1ère Année Bac</t>
  </si>
  <si>
    <t>السنة الأولى باكالوريا</t>
  </si>
  <si>
    <t xml:space="preserve">   Lettres et Sciences Humaines</t>
  </si>
  <si>
    <t xml:space="preserve">    Sciences Chariaa</t>
  </si>
  <si>
    <t>العلوم الشرعية</t>
  </si>
  <si>
    <t xml:space="preserve">    Langue Arabe</t>
  </si>
  <si>
    <t>اللغة العربية</t>
  </si>
  <si>
    <t xml:space="preserve">    Sciences Expérimentales</t>
  </si>
  <si>
    <t>العلوم التجريبية</t>
  </si>
  <si>
    <t xml:space="preserve">    Sciences Expérimentales - Option Français</t>
  </si>
  <si>
    <t>العلوم التجريبية - خيار فرنسية</t>
  </si>
  <si>
    <t xml:space="preserve">    Sciences Expérimentales - Option Anglais</t>
  </si>
  <si>
    <t>العلوم التجريبية - خيار إنجليزية</t>
  </si>
  <si>
    <t xml:space="preserve">    Sciences Expérimentales - Option Espagnole</t>
  </si>
  <si>
    <t>العلوم التجريبية - خيار إسبانية</t>
  </si>
  <si>
    <t xml:space="preserve">    Sciences Mathématiques</t>
  </si>
  <si>
    <t>العلوم الرياضية</t>
  </si>
  <si>
    <t xml:space="preserve">    Sciences Mathématiques - Option Français</t>
  </si>
  <si>
    <t>العلوم الرياضية - خيار فرنسية</t>
  </si>
  <si>
    <t xml:space="preserve">    Sciences Mathématiques - Option Anglais</t>
  </si>
  <si>
    <t>العلوم الرياضية - خيار إنجليزية</t>
  </si>
  <si>
    <t xml:space="preserve">    Sciences Economiques et Gestion</t>
  </si>
  <si>
    <t>العلوم والتكنولوجيات الميكانية</t>
  </si>
  <si>
    <t>العلوم والتكنولوجيات الكهربائية</t>
  </si>
  <si>
    <t xml:space="preserve">    Arts Appliqués</t>
  </si>
  <si>
    <t>الفنون التطبيقية</t>
  </si>
  <si>
    <t>Professionnel Industiel</t>
  </si>
  <si>
    <t>Professionnel Services</t>
  </si>
  <si>
    <t>2ème Année Bac</t>
  </si>
  <si>
    <t>السنة الثانية باكالوريا</t>
  </si>
  <si>
    <t xml:space="preserve">    Lettres</t>
  </si>
  <si>
    <t>الآداب</t>
  </si>
  <si>
    <t xml:space="preserve">    Lettres - Option Français</t>
  </si>
  <si>
    <t>آداب - خيار فرنسية</t>
  </si>
  <si>
    <t xml:space="preserve">    Sciences Humaines</t>
  </si>
  <si>
    <t>العلوم الإنسانية</t>
  </si>
  <si>
    <t xml:space="preserve">    Sciences de la Vie et de la Terre</t>
  </si>
  <si>
    <t>علوم الحياة والأرض</t>
  </si>
  <si>
    <t xml:space="preserve">    Sciences de la Vie et de la Terre - Option Français</t>
  </si>
  <si>
    <t>علوم الحياة والأرض - خيار فرنسية</t>
  </si>
  <si>
    <t xml:space="preserve">    Sciences Physiques</t>
  </si>
  <si>
    <t>العلوم القيزيائية</t>
  </si>
  <si>
    <t xml:space="preserve">    Sciences Physiques - Option Français</t>
  </si>
  <si>
    <t>علوم فيزيائية - خيار فرنسية</t>
  </si>
  <si>
    <t xml:space="preserve">    Sciences Physiques - Option Anglais</t>
  </si>
  <si>
    <t>العلوم الفزيائية - خيار إنجليزية</t>
  </si>
  <si>
    <t xml:space="preserve">    Sciences Mathématiques A</t>
  </si>
  <si>
    <t>العلوم الرياضية أ</t>
  </si>
  <si>
    <t xml:space="preserve">    Sciences Mathématiques A - Option Français</t>
  </si>
  <si>
    <t>علوم رياضية أ - خيار فرنسية</t>
  </si>
  <si>
    <t xml:space="preserve">    Sciences Mathématiques B</t>
  </si>
  <si>
    <t>العلوم الرياضية ب</t>
  </si>
  <si>
    <t xml:space="preserve">    Sciences Mathématiques B - Option Français</t>
  </si>
  <si>
    <t>علوم رياضية ب - خيار فرنسية</t>
  </si>
  <si>
    <t xml:space="preserve">    Sciences Agricoles</t>
  </si>
  <si>
    <t>العلوم الزراعية</t>
  </si>
  <si>
    <t xml:space="preserve">    Sciences Economiques</t>
  </si>
  <si>
    <t xml:space="preserve">    Sciences de la gestion Comptable</t>
  </si>
  <si>
    <t>علوم التدبير المحاسباتي</t>
  </si>
  <si>
    <t>Professionnel</t>
  </si>
  <si>
    <t xml:space="preserve">    Professionnel Industiel</t>
  </si>
  <si>
    <t xml:space="preserve">    Professionnel Agricole</t>
  </si>
  <si>
    <t>Total des élèves</t>
  </si>
  <si>
    <t>(1) يشمل كذلك المكررين أكثر من مرة.</t>
  </si>
  <si>
    <t>Enseignement secondaire qualifiant privé</t>
  </si>
  <si>
    <t>التعليم الثانوي التأهيلي الخصوصي</t>
  </si>
  <si>
    <t xml:space="preserve"> 11 - 31 Données générales</t>
  </si>
  <si>
    <t xml:space="preserve">Classes </t>
  </si>
  <si>
    <t>الأقسام</t>
  </si>
  <si>
    <t>Elèves (Masculin + féminin)</t>
  </si>
  <si>
    <t>التلاميذ (ذكور+وإناث)</t>
  </si>
  <si>
    <t xml:space="preserve">  Tronc commun Sciences</t>
  </si>
  <si>
    <t xml:space="preserve">  Sciences - Option Français</t>
  </si>
  <si>
    <t xml:space="preserve">  Sciences - Option Anglais</t>
  </si>
  <si>
    <t xml:space="preserve">  Sciences - Option Espagnole</t>
  </si>
  <si>
    <r>
      <t>1</t>
    </r>
    <r>
      <rPr>
        <b/>
        <vertAlign val="superscript"/>
        <sz val="11"/>
        <rFont val="Times New Roman"/>
        <family val="1"/>
      </rPr>
      <t>ère</t>
    </r>
    <r>
      <rPr>
        <b/>
        <sz val="11"/>
        <rFont val="Times New Roman"/>
        <family val="1"/>
      </rPr>
      <t xml:space="preserve"> Année Bac</t>
    </r>
  </si>
  <si>
    <t xml:space="preserve">السنة الأولى باكالوريا </t>
  </si>
  <si>
    <t xml:space="preserve">  Sciences Expérimentales</t>
  </si>
  <si>
    <t xml:space="preserve">  Sciences Expérimentales - Option Français</t>
  </si>
  <si>
    <t xml:space="preserve">  Sciences Expérimentales - Option Anglais</t>
  </si>
  <si>
    <t xml:space="preserve">  Sciences Mathématiques - Option Français</t>
  </si>
  <si>
    <t xml:space="preserve">  Sciences Economiques et Gestion</t>
  </si>
  <si>
    <r>
      <t xml:space="preserve"> 2</t>
    </r>
    <r>
      <rPr>
        <b/>
        <vertAlign val="superscript"/>
        <sz val="11"/>
        <rFont val="Times New Roman"/>
        <family val="1"/>
      </rPr>
      <t>ème</t>
    </r>
    <r>
      <rPr>
        <b/>
        <sz val="11"/>
        <rFont val="Times New Roman"/>
        <family val="1"/>
      </rPr>
      <t xml:space="preserve"> Année Bac</t>
    </r>
  </si>
  <si>
    <t xml:space="preserve">السنة الثانية باكالوريا </t>
  </si>
  <si>
    <t xml:space="preserve">  Lettres</t>
  </si>
  <si>
    <t xml:space="preserve">  Sciences Humaines</t>
  </si>
  <si>
    <t xml:space="preserve">  Sciences de la Vie et de la Terre</t>
  </si>
  <si>
    <t xml:space="preserve">  Sciences Physiques</t>
  </si>
  <si>
    <t xml:space="preserve">  Sciences Physiques - Option Français</t>
  </si>
  <si>
    <t xml:space="preserve">  Sciences Mathématiques A</t>
  </si>
  <si>
    <t xml:space="preserve">  Sciences Mathématiques A - Option Français</t>
  </si>
  <si>
    <t xml:space="preserve">  Sciences Mathématiques B</t>
  </si>
  <si>
    <t xml:space="preserve">  Sciences Mathématiques B - Option Français</t>
  </si>
  <si>
    <t xml:space="preserve">  Sciences Economiques</t>
  </si>
  <si>
    <t xml:space="preserve">  Sciences de la gestion Comptable</t>
  </si>
  <si>
    <t xml:space="preserve">Total </t>
  </si>
  <si>
    <t>Elèves (féminin)</t>
  </si>
  <si>
    <t>التلاميذ (إناث)</t>
  </si>
  <si>
    <t xml:space="preserve">11 - 32 Etablissements et élèves selon la région </t>
  </si>
  <si>
    <r>
      <t xml:space="preserve">                 </t>
    </r>
    <r>
      <rPr>
        <b/>
        <sz val="14"/>
        <rFont val="Times New Roman"/>
        <family val="1"/>
      </rPr>
      <t>et la province (ou la préfecture)</t>
    </r>
  </si>
  <si>
    <r>
      <t xml:space="preserve">التلاميذ    </t>
    </r>
    <r>
      <rPr>
        <b/>
        <sz val="10"/>
        <rFont val="Times New Roman"/>
        <family val="1"/>
      </rPr>
      <t>Elèves</t>
    </r>
  </si>
  <si>
    <t>11 - 32 Etablissements et élèves selon la région et</t>
  </si>
  <si>
    <r>
      <t xml:space="preserve">                   </t>
    </r>
    <r>
      <rPr>
        <b/>
        <sz val="14"/>
        <rFont val="Times New Roman"/>
        <family val="1"/>
      </rPr>
      <t xml:space="preserve"> la province (ou la préfecture)</t>
    </r>
    <r>
      <rPr>
        <sz val="10"/>
        <rFont val="Times New Roman"/>
        <family val="1"/>
      </rPr>
      <t xml:space="preserve"> (suite) </t>
    </r>
  </si>
  <si>
    <r>
      <t xml:space="preserve">            والإقليم (أوالعمالة)</t>
    </r>
    <r>
      <rPr>
        <sz val="10"/>
        <rFont val="Times New Roman"/>
        <family val="1"/>
      </rPr>
      <t xml:space="preserve"> (تابع)</t>
    </r>
  </si>
  <si>
    <r>
      <t xml:space="preserve">التلاميذ      </t>
    </r>
    <r>
      <rPr>
        <b/>
        <sz val="10"/>
        <rFont val="Times New Roman"/>
        <family val="1"/>
      </rPr>
      <t xml:space="preserve">Elèves     </t>
    </r>
  </si>
  <si>
    <t>Total national</t>
  </si>
  <si>
    <t xml:space="preserve">Enseignement secondaire qualifiant </t>
  </si>
  <si>
    <t xml:space="preserve">التعليم الثانوي التأهيلي </t>
  </si>
  <si>
    <r>
      <t>11 - 33</t>
    </r>
    <r>
      <rPr>
        <b/>
        <sz val="16"/>
        <rFont val="Times New Roman"/>
        <family val="1"/>
      </rPr>
      <t xml:space="preserve"> توزيع المرشحين والناجحين في امتحانات</t>
    </r>
  </si>
  <si>
    <t xml:space="preserve">  المرشحون الحاضرون</t>
  </si>
  <si>
    <t xml:space="preserve">   المرشحون الناجحون      </t>
  </si>
  <si>
    <t xml:space="preserve">          %  الناجحين            </t>
  </si>
  <si>
    <t xml:space="preserve">   Candidats présents </t>
  </si>
  <si>
    <t xml:space="preserve">                           Candidats admis</t>
  </si>
  <si>
    <t xml:space="preserve">        % des admis</t>
  </si>
  <si>
    <t>الإنــــاث</t>
  </si>
  <si>
    <t>Académie</t>
  </si>
  <si>
    <t>أكاديمية</t>
  </si>
  <si>
    <t>طنجة - تطوان - الحسيمة</t>
  </si>
  <si>
    <t>l'Oriental</t>
  </si>
  <si>
    <t>Fès-Meknès</t>
  </si>
  <si>
    <t>فاس - مكناس</t>
  </si>
  <si>
    <t>Rabat-Salé-Kénitra</t>
  </si>
  <si>
    <t>الرباط - سلا - القنيطرة</t>
  </si>
  <si>
    <t>Béni Mellal-Khénifra</t>
  </si>
  <si>
    <t>بني ملال - خنيفرة</t>
  </si>
  <si>
    <t>Marrakech-Safi</t>
  </si>
  <si>
    <t>مراكش - آسفي</t>
  </si>
  <si>
    <t>Drâa-Tafilalet</t>
  </si>
  <si>
    <t>درعة - تافيلالت</t>
  </si>
  <si>
    <t>Souss-Massa</t>
  </si>
  <si>
    <t>سوس - ماسة</t>
  </si>
  <si>
    <t>Guelmim-Oued Noun</t>
  </si>
  <si>
    <t>كلميم - واد نون</t>
  </si>
  <si>
    <t>العيون -  الساقية الحمراء</t>
  </si>
  <si>
    <t>الداخلة - وادي الذهب</t>
  </si>
  <si>
    <t>الناجحون</t>
  </si>
  <si>
    <t>% الناجحين</t>
  </si>
  <si>
    <t>Admis</t>
  </si>
  <si>
    <t>% Admis</t>
  </si>
  <si>
    <t>Enseignement général</t>
  </si>
  <si>
    <t>التعليم العام</t>
  </si>
  <si>
    <t xml:space="preserve">   Lettres </t>
  </si>
  <si>
    <t xml:space="preserve">  الآداب  </t>
  </si>
  <si>
    <t xml:space="preserve">   Sciences Humaines</t>
  </si>
  <si>
    <t xml:space="preserve">  العلوم الإنسانية  </t>
  </si>
  <si>
    <t xml:space="preserve">   Sciences Physiques</t>
  </si>
  <si>
    <t xml:space="preserve">   Sc.de la vie et de la terre</t>
  </si>
  <si>
    <t xml:space="preserve">  علوم الحياة والأرض  </t>
  </si>
  <si>
    <t xml:space="preserve">   Sciences Agricoles</t>
  </si>
  <si>
    <t xml:space="preserve">  العلوم الزراعية  </t>
  </si>
  <si>
    <t xml:space="preserve">   Sciences Mathematiques A</t>
  </si>
  <si>
    <t xml:space="preserve">  العلوم الرياضية أ   </t>
  </si>
  <si>
    <t xml:space="preserve">   Sciences Mathematiques B</t>
  </si>
  <si>
    <t xml:space="preserve">  العلوم الرياضية ب  </t>
  </si>
  <si>
    <t>Enseignement  originel</t>
  </si>
  <si>
    <t xml:space="preserve">   Sciences Charia</t>
  </si>
  <si>
    <t xml:space="preserve">  العلوم الشرعية</t>
  </si>
  <si>
    <t xml:space="preserve">   Langue Arabe</t>
  </si>
  <si>
    <t xml:space="preserve">  اللغة العربية</t>
  </si>
  <si>
    <t>Techniques commerciales</t>
  </si>
  <si>
    <t xml:space="preserve">   Sciences Economiques</t>
  </si>
  <si>
    <t xml:space="preserve">   العلوم الإقتصادية </t>
  </si>
  <si>
    <t xml:space="preserve">   Sciences Gestion Comptable</t>
  </si>
  <si>
    <t xml:space="preserve">   علوم التدبير المحاسبتي </t>
  </si>
  <si>
    <t>Techniques Industrielles</t>
  </si>
  <si>
    <t xml:space="preserve">   Arts Appliqués</t>
  </si>
  <si>
    <t xml:space="preserve">   فنون تطبيقية</t>
  </si>
  <si>
    <t xml:space="preserve">   Sciences et technologies éléctriques</t>
  </si>
  <si>
    <t xml:space="preserve">   العلوم والتكنولوجيات الكهربائية</t>
  </si>
  <si>
    <t xml:space="preserve">   Sciences et technologies mécaniques</t>
  </si>
  <si>
    <t xml:space="preserve">   العلوم والتكنولوجيات الميكانيكية</t>
  </si>
  <si>
    <t>Enseignement Professionnel</t>
  </si>
  <si>
    <t>تعليم مهني</t>
  </si>
  <si>
    <t xml:space="preserve">    مهني صناعي</t>
  </si>
  <si>
    <t xml:space="preserve">    مهني فلاحي</t>
  </si>
  <si>
    <t xml:space="preserve">    مهني خدمات</t>
  </si>
  <si>
    <t xml:space="preserve">Enseignement post-secondaire </t>
  </si>
  <si>
    <t xml:space="preserve">التعليم ما بعد الثانوي  </t>
  </si>
  <si>
    <t>التخصص</t>
  </si>
  <si>
    <t>Technologie et Sciences Industrielles (TSI)</t>
  </si>
  <si>
    <t xml:space="preserve">            préparatoires aux grandes écoles </t>
  </si>
  <si>
    <t xml:space="preserve">            للمدارس العليا حسب الجنس </t>
  </si>
  <si>
    <t xml:space="preserve">المجموع        </t>
  </si>
  <si>
    <t>2ème année</t>
  </si>
  <si>
    <t>1ère année</t>
  </si>
  <si>
    <t>Tanger Assilah</t>
  </si>
  <si>
    <t>طنجة أصيلا</t>
  </si>
  <si>
    <t>وجدة أنجاد</t>
  </si>
  <si>
    <t>مكناس</t>
  </si>
  <si>
    <t>سلا</t>
  </si>
  <si>
    <t>Khouribga</t>
  </si>
  <si>
    <t>الفداء مرس السلطان</t>
  </si>
  <si>
    <t>El Jadida</t>
  </si>
  <si>
    <t>سطات</t>
  </si>
  <si>
    <t>مراكش</t>
  </si>
  <si>
    <t>Safi</t>
  </si>
  <si>
    <t>أسفي</t>
  </si>
  <si>
    <t>Ouarzazate</t>
  </si>
  <si>
    <t>ورزازات</t>
  </si>
  <si>
    <t>Agadir Ida Outanane</t>
  </si>
  <si>
    <t>كلميم</t>
  </si>
  <si>
    <t>وادي الذهب</t>
  </si>
  <si>
    <r>
      <t>11 - 37</t>
    </r>
    <r>
      <rPr>
        <b/>
        <sz val="16"/>
        <rFont val="Times New Roman"/>
        <family val="1"/>
      </rPr>
      <t xml:space="preserve"> عدد طلبة  شهادة  التقني العالي</t>
    </r>
  </si>
  <si>
    <t>Arts et Industries Graphiques</t>
  </si>
  <si>
    <t>فنون وصناعات الطباعة</t>
  </si>
  <si>
    <t>Audio Visuel</t>
  </si>
  <si>
    <t>السمعي البصري</t>
  </si>
  <si>
    <t>Bâtiment</t>
  </si>
  <si>
    <t>البناء</t>
  </si>
  <si>
    <t>Comptabilité et Gestion</t>
  </si>
  <si>
    <t>المحاسبة والتدبير</t>
  </si>
  <si>
    <t>Conception du Produit Industriel</t>
  </si>
  <si>
    <t>ابتكار المنتوج الصناعي</t>
  </si>
  <si>
    <t>Développement des Systèmes Informatiques</t>
  </si>
  <si>
    <t>تطوير نظم الإعلام</t>
  </si>
  <si>
    <t>Electromécanique (Systèmes Automatisés)</t>
  </si>
  <si>
    <t>الكهروحيليات النظم الآلية</t>
  </si>
  <si>
    <t>Electrotechnique</t>
  </si>
  <si>
    <t>تقنيات الكهرباء</t>
  </si>
  <si>
    <t>Énergétique</t>
  </si>
  <si>
    <t>الطاقية</t>
  </si>
  <si>
    <t>Gestion Administrative</t>
  </si>
  <si>
    <t>التسيير الإداري</t>
  </si>
  <si>
    <t>Gestion des PMI et PME</t>
  </si>
  <si>
    <t>تدبير المقاولات الصغرى والمتوسطة</t>
  </si>
  <si>
    <t>Maintenance Automobile</t>
  </si>
  <si>
    <t>صيانة السيارات</t>
  </si>
  <si>
    <t>Maintenance Industrielle</t>
  </si>
  <si>
    <t>الصيانة الصناعية</t>
  </si>
  <si>
    <t>Management  Commercial</t>
  </si>
  <si>
    <t>التدبير التجاري</t>
  </si>
  <si>
    <t>Management Touristique</t>
  </si>
  <si>
    <t>التدبير السياحي</t>
  </si>
  <si>
    <t>Matières Plastiques et Composites</t>
  </si>
  <si>
    <t>المواد اللدنية والمركبة</t>
  </si>
  <si>
    <t>Mouliste</t>
  </si>
  <si>
    <t>القالبية</t>
  </si>
  <si>
    <t>Multimédias Conception Web</t>
  </si>
  <si>
    <t>الوسائط المتعددة وتصميم مواقع الويب</t>
  </si>
  <si>
    <t>Productique</t>
  </si>
  <si>
    <t>الإنتاجياتية</t>
  </si>
  <si>
    <t>Systèmes Electroniques</t>
  </si>
  <si>
    <t>الأنظمة الكهروبية</t>
  </si>
  <si>
    <t>Systèmes et Réseaux  Informatiques</t>
  </si>
  <si>
    <t>الأنظمة والشبكات  المعلومياتية</t>
  </si>
  <si>
    <t>Technico- Commercial</t>
  </si>
  <si>
    <t>تقنو تجاري</t>
  </si>
  <si>
    <t xml:space="preserve">  PMI : Petites et Moyennes Industries.</t>
  </si>
  <si>
    <t xml:space="preserve">  PME : Petites et Moyennes Entreprises.</t>
  </si>
  <si>
    <t xml:space="preserve">11 - 38 Effectif des étudiants du Brevet </t>
  </si>
  <si>
    <r>
      <t>11 - 38</t>
    </r>
    <r>
      <rPr>
        <b/>
        <sz val="16"/>
        <rFont val="Times New Roman"/>
        <family val="1"/>
      </rPr>
      <t xml:space="preserve"> عدد طلبة شهادة التقني</t>
    </r>
  </si>
  <si>
    <t xml:space="preserve">            de Technicien Supérieur par sexe,</t>
  </si>
  <si>
    <t xml:space="preserve">             العالي حسب الجنس والمستوى</t>
  </si>
  <si>
    <t xml:space="preserve">            niveau et province (ou préfecture)</t>
  </si>
  <si>
    <t xml:space="preserve">             والإقليم (أو العمالة)  </t>
  </si>
  <si>
    <t xml:space="preserve">المجموع      </t>
  </si>
  <si>
    <t xml:space="preserve">السنة الثانية         </t>
  </si>
  <si>
    <t xml:space="preserve">السنة الأولى          </t>
  </si>
  <si>
    <r>
      <t xml:space="preserve">          2</t>
    </r>
    <r>
      <rPr>
        <b/>
        <vertAlign val="superscript"/>
        <sz val="10"/>
        <rFont val="Times New Roman"/>
        <family val="1"/>
      </rPr>
      <t>ème</t>
    </r>
    <r>
      <rPr>
        <b/>
        <sz val="10"/>
        <rFont val="Times New Roman"/>
        <family val="1"/>
      </rPr>
      <t xml:space="preserve"> année</t>
    </r>
  </si>
  <si>
    <r>
      <t xml:space="preserve">         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</t>
    </r>
  </si>
  <si>
    <t>Chefchaouen</t>
  </si>
  <si>
    <t xml:space="preserve"> شفشاون</t>
  </si>
  <si>
    <t>Oujda Angad</t>
  </si>
  <si>
    <t>Fès</t>
  </si>
  <si>
    <t xml:space="preserve"> فاس</t>
  </si>
  <si>
    <t>Taounate</t>
  </si>
  <si>
    <t>Taza</t>
  </si>
  <si>
    <t>Rabat</t>
  </si>
  <si>
    <t>Salé</t>
  </si>
  <si>
    <t>Sidi Kacem</t>
  </si>
  <si>
    <t>Beni Mellal</t>
  </si>
  <si>
    <t xml:space="preserve">Al Fida Mers Sultan </t>
  </si>
  <si>
    <t xml:space="preserve">Settat </t>
  </si>
  <si>
    <t xml:space="preserve">Chichaoua </t>
  </si>
  <si>
    <t xml:space="preserve"> شيشاوة</t>
  </si>
  <si>
    <t>El Kelaa Des Sraghna</t>
  </si>
  <si>
    <t>قلعة السراغنة</t>
  </si>
  <si>
    <t xml:space="preserve">Essaouira </t>
  </si>
  <si>
    <t>Marrakech</t>
  </si>
  <si>
    <t xml:space="preserve">Errachidia </t>
  </si>
  <si>
    <t>Tiznit</t>
  </si>
  <si>
    <t xml:space="preserve">Guelmim </t>
  </si>
  <si>
    <t>Oued Ed-dahab</t>
  </si>
  <si>
    <t>Enseignement supérieur public</t>
  </si>
  <si>
    <t>التعليم العالي العمومي</t>
  </si>
  <si>
    <t xml:space="preserve"> 11 - 39 Effectif des étudiants de </t>
  </si>
  <si>
    <t xml:space="preserve">             l'enseignement supérieur</t>
  </si>
  <si>
    <t xml:space="preserve"> Etudiants </t>
  </si>
  <si>
    <t xml:space="preserve">الطلبة </t>
  </si>
  <si>
    <r>
      <t xml:space="preserve">    Inscrits aux universités</t>
    </r>
    <r>
      <rPr>
        <b/>
        <sz val="9"/>
        <rFont val="Times New Roman"/>
        <family val="1"/>
      </rPr>
      <t xml:space="preserve"> </t>
    </r>
    <r>
      <rPr>
        <sz val="9"/>
        <rFont val="Times New Roman"/>
        <family val="1"/>
      </rPr>
      <t>(tous cycles)(1)</t>
    </r>
  </si>
  <si>
    <r>
      <t xml:space="preserve">   المسجلون بالجامعات </t>
    </r>
    <r>
      <rPr>
        <sz val="9"/>
        <rFont val="Times New Roman"/>
        <family val="1"/>
      </rPr>
      <t>(جميع الأسلاك) (1)</t>
    </r>
  </si>
  <si>
    <t xml:space="preserve">      Dont :</t>
  </si>
  <si>
    <t xml:space="preserve">     منه :</t>
  </si>
  <si>
    <t xml:space="preserve">       الإناث </t>
  </si>
  <si>
    <t xml:space="preserve">       Etrangers</t>
  </si>
  <si>
    <t xml:space="preserve">       الأجانب</t>
  </si>
  <si>
    <t xml:space="preserve">   المسجلون بالمعاهد والمدارس العليا (2) </t>
  </si>
  <si>
    <t xml:space="preserve"> (1) Y compris les écoles rattachées aux universités.</t>
  </si>
  <si>
    <r>
      <t>(1)</t>
    </r>
    <r>
      <rPr>
        <sz val="10"/>
        <rFont val="Times New Roman"/>
        <family val="1"/>
      </rPr>
      <t xml:space="preserve"> يشمل المدارس التابعة للجامعات. </t>
    </r>
  </si>
  <si>
    <t xml:space="preserve"> (2) Non compris les écoles rattachées aux universités </t>
  </si>
  <si>
    <r>
      <t>(2)</t>
    </r>
    <r>
      <rPr>
        <sz val="10"/>
        <rFont val="Times New Roman"/>
        <family val="1"/>
      </rPr>
      <t xml:space="preserve"> لا يشمل المدارس التابعة للجامعات والمدارس ذات التكوين العسكري.</t>
    </r>
  </si>
  <si>
    <t xml:space="preserve">       et celles assurant une formation militaire.</t>
  </si>
  <si>
    <t xml:space="preserve">Enseignement supérieur public </t>
  </si>
  <si>
    <t xml:space="preserve"> التعليم العالي العمومي  </t>
  </si>
  <si>
    <t xml:space="preserve"> 11 - 40 Evolution du personnel enseignant </t>
  </si>
  <si>
    <t xml:space="preserve">             permanent dans les universités, les instituts </t>
  </si>
  <si>
    <t xml:space="preserve">             والمعاهد والمدارس العليا</t>
  </si>
  <si>
    <t xml:space="preserve">             et les écoles supérieures</t>
  </si>
  <si>
    <t xml:space="preserve">   Personnel enseignant</t>
  </si>
  <si>
    <t xml:space="preserve">     Féminin</t>
  </si>
  <si>
    <t xml:space="preserve"> 11 - 41 Personnel enseignant permanent   </t>
  </si>
  <si>
    <t xml:space="preserve">             par type d'établissement </t>
  </si>
  <si>
    <t xml:space="preserve">            حسب نوع المؤسسة </t>
  </si>
  <si>
    <r>
      <t xml:space="preserve">                 </t>
    </r>
    <r>
      <rPr>
        <b/>
        <sz val="14"/>
        <rFont val="Times New Roman"/>
        <family val="1"/>
      </rPr>
      <t>et par grade</t>
    </r>
  </si>
  <si>
    <t xml:space="preserve">            والدرجة</t>
  </si>
  <si>
    <t xml:space="preserve">منــــــــــه                                Dont </t>
  </si>
  <si>
    <t xml:space="preserve">         أستاذ مؤهل                </t>
  </si>
  <si>
    <t xml:space="preserve">   P. A.</t>
  </si>
  <si>
    <t xml:space="preserve">   P. H.</t>
  </si>
  <si>
    <t xml:space="preserve">  P.E.S</t>
  </si>
  <si>
    <t>FSJES</t>
  </si>
  <si>
    <t>FLSH</t>
  </si>
  <si>
    <t>FS</t>
  </si>
  <si>
    <t>FP</t>
  </si>
  <si>
    <t>FST</t>
  </si>
  <si>
    <t>FMPh</t>
  </si>
  <si>
    <t>FMD</t>
  </si>
  <si>
    <t>ESI</t>
  </si>
  <si>
    <t xml:space="preserve">ENCG </t>
  </si>
  <si>
    <t>FSE</t>
  </si>
  <si>
    <t>كلية علوم التربية</t>
  </si>
  <si>
    <t>EST</t>
  </si>
  <si>
    <t>ESRFT</t>
  </si>
  <si>
    <t>مدرسة الملك فهد العليا للترجمة</t>
  </si>
  <si>
    <t>ISS Santé</t>
  </si>
  <si>
    <t>المعهد العالي لعلوم الصحة</t>
  </si>
  <si>
    <t>IS Sport</t>
  </si>
  <si>
    <t xml:space="preserve">     Total </t>
  </si>
  <si>
    <t xml:space="preserve">      المجموع </t>
  </si>
  <si>
    <t>P.E.S.: Professeur de l'Enseignement Supérieur.</t>
  </si>
  <si>
    <t>P.H.: Professeur Habilité.</t>
  </si>
  <si>
    <t>P.A.: Professeur Assistant.</t>
  </si>
  <si>
    <t xml:space="preserve">(1) يشمل المدارس التابعة للجامعات. </t>
  </si>
  <si>
    <t xml:space="preserve"> (2) Non compris les écoles rattachées aux universités et celles assurant une formation militaire.</t>
  </si>
  <si>
    <t>(2) لا يشمل المدارس التابعة للجامعات والمدارس ذات التكوين العسكري.</t>
  </si>
  <si>
    <t xml:space="preserve"> 11 - 42 Personnel enseignant permanent  </t>
  </si>
  <si>
    <r>
      <t xml:space="preserve">             par université et par grade </t>
    </r>
    <r>
      <rPr>
        <sz val="10"/>
        <rFont val="Times New Roman"/>
        <family val="1"/>
      </rPr>
      <t>(1)</t>
    </r>
  </si>
  <si>
    <r>
      <t xml:space="preserve">             حسب الجامعة والدرجة </t>
    </r>
    <r>
      <rPr>
        <sz val="10"/>
        <rFont val="Times New Roman"/>
        <family val="1"/>
      </rPr>
      <t>(1)</t>
    </r>
    <r>
      <rPr>
        <b/>
        <sz val="14"/>
        <rFont val="Times New Roman"/>
        <family val="1"/>
      </rPr>
      <t xml:space="preserve"> </t>
    </r>
  </si>
  <si>
    <t xml:space="preserve">منــــــه             Dont        </t>
  </si>
  <si>
    <t>أستاذ</t>
  </si>
  <si>
    <t xml:space="preserve"> أستاذ</t>
  </si>
  <si>
    <t>مساعد</t>
  </si>
  <si>
    <t>التعليم العالي</t>
  </si>
  <si>
    <t>M.A.</t>
  </si>
  <si>
    <t>P.A.</t>
  </si>
  <si>
    <t>P.H.</t>
  </si>
  <si>
    <t>P.E.S.</t>
  </si>
  <si>
    <t>Université Mohammed V Rabat</t>
  </si>
  <si>
    <t>جامعة محمد الخامس الرباط</t>
  </si>
  <si>
    <t>Université Hassan II Casablanca</t>
  </si>
  <si>
    <t xml:space="preserve">جامعة الحسن الثاني الدارالبيضاء </t>
  </si>
  <si>
    <t>Université Mohammed Ben Abdellah Fès</t>
  </si>
  <si>
    <t>Université Cadi Ayad Marrakech</t>
  </si>
  <si>
    <t>جامعة القاضي عياض مراكش</t>
  </si>
  <si>
    <t>Université Moulay Slimane Béni Mellal</t>
  </si>
  <si>
    <t xml:space="preserve">جامعة مولاي سليمان بني ملال </t>
  </si>
  <si>
    <t>جامعة محمد الأول وجدة</t>
  </si>
  <si>
    <t>Université Abdelmalek Essaâdi Tétouan</t>
  </si>
  <si>
    <t>جامعة عبد المالك السعدي تطوان</t>
  </si>
  <si>
    <t>Université Hassan I Settat</t>
  </si>
  <si>
    <t xml:space="preserve">جامعة الحسن الأول سطات </t>
  </si>
  <si>
    <t xml:space="preserve"> Total des universités</t>
  </si>
  <si>
    <t>مجموع الجامعات</t>
  </si>
  <si>
    <t>M.A.: Maître Assistant.</t>
  </si>
  <si>
    <t>(1) Y compris les écoles rattachées aux universités.</t>
  </si>
  <si>
    <r>
      <t>(1)</t>
    </r>
    <r>
      <rPr>
        <sz val="10"/>
        <rFont val="Times New Roman"/>
        <family val="1"/>
      </rPr>
      <t xml:space="preserve"> يشمل المدارس التابعة للجامعات.</t>
    </r>
  </si>
  <si>
    <t xml:space="preserve"> 11 - 43 Effectif des étudiants inscrits aux </t>
  </si>
  <si>
    <r>
      <t>11 - 43</t>
    </r>
    <r>
      <rPr>
        <b/>
        <sz val="16"/>
        <rFont val="Times New Roman"/>
        <family val="1"/>
      </rPr>
      <t xml:space="preserve"> عدد الطلبة المسجلون بالجامعات </t>
    </r>
  </si>
  <si>
    <r>
      <t xml:space="preserve">           حسب الشعب</t>
    </r>
    <r>
      <rPr>
        <b/>
        <sz val="16"/>
        <rFont val="Times New Roman"/>
        <family val="1"/>
      </rPr>
      <t xml:space="preserve"> </t>
    </r>
    <r>
      <rPr>
        <sz val="10"/>
        <rFont val="Times New Roman"/>
        <family val="1"/>
      </rPr>
      <t>(جميع الأسلاك) (1)</t>
    </r>
    <r>
      <rPr>
        <b/>
        <sz val="16"/>
        <rFont val="Times New Roman"/>
        <family val="1"/>
      </rPr>
      <t xml:space="preserve"> </t>
    </r>
  </si>
  <si>
    <t>Branches</t>
  </si>
  <si>
    <t>الشعب</t>
  </si>
  <si>
    <t xml:space="preserve"> Masculin + féminin </t>
  </si>
  <si>
    <t xml:space="preserve">       et Sociales</t>
  </si>
  <si>
    <t xml:space="preserve"> Lettres et Sciences Humaines</t>
  </si>
  <si>
    <t>علوم الصحة</t>
  </si>
  <si>
    <t>Commerce et Gestion</t>
  </si>
  <si>
    <t>التجارة والتسيير</t>
  </si>
  <si>
    <t>Sciences de l'Education, ENS &amp; ENSET</t>
  </si>
  <si>
    <t>علوم التربية  م ع أ+ م ع ت ت</t>
  </si>
  <si>
    <t>Traduction</t>
  </si>
  <si>
    <t>الترجمة</t>
  </si>
  <si>
    <t xml:space="preserve"> Féminin </t>
  </si>
  <si>
    <t>ENSET : Ecole Normale Supérieure de l'Enseignement Technique.</t>
  </si>
  <si>
    <t>م ع أ ت ت:المدرسة العليا لأساتذة التعليم التقني.</t>
  </si>
  <si>
    <t>ENS : Ecole Normale Supérieure.</t>
  </si>
  <si>
    <t>م ع أ:المدرسة العليا للأساتذة.</t>
  </si>
  <si>
    <t xml:space="preserve"> 11 - 44 Etudiants par université et </t>
  </si>
  <si>
    <t xml:space="preserve">    الأجانب</t>
  </si>
  <si>
    <t xml:space="preserve">   Etrangers</t>
  </si>
  <si>
    <t xml:space="preserve"> Université Mohammed V Rabat</t>
  </si>
  <si>
    <t>جامعة محمد الخامس السويسي ـ الرباط</t>
  </si>
  <si>
    <t xml:space="preserve">   Faculté des Sciences Juridiques  </t>
  </si>
  <si>
    <t xml:space="preserve">    Economiques et Sociales Agdal /Rabat</t>
  </si>
  <si>
    <t xml:space="preserve">    Economiques et Sociales Souissi/Rabat </t>
  </si>
  <si>
    <t xml:space="preserve">    Economique et Sociales Salé </t>
  </si>
  <si>
    <t xml:space="preserve">   Faculté des Lettres et Sciences Humaines Rabat</t>
  </si>
  <si>
    <t xml:space="preserve">  كلية الآداب والعلوم الإنسانية الرباط</t>
  </si>
  <si>
    <t xml:space="preserve">  كلية العلوم</t>
  </si>
  <si>
    <t xml:space="preserve">   Faculté de Médecine et de Pharmacie </t>
  </si>
  <si>
    <t xml:space="preserve">  كلية الطب والصيدلة </t>
  </si>
  <si>
    <t xml:space="preserve">   Faculté de Médecine dentaire </t>
  </si>
  <si>
    <t xml:space="preserve">  كلية طب الأسنان </t>
  </si>
  <si>
    <t xml:space="preserve">   Ecole Mohammadia d'Ingénieurs </t>
  </si>
  <si>
    <t xml:space="preserve">  المدرسة المحمدية للمهندسين</t>
  </si>
  <si>
    <t xml:space="preserve">   Ecole Nationale Supérieure d'Informatique  </t>
  </si>
  <si>
    <t xml:space="preserve">  المدرسة الوطنية العليا للإعلاميات </t>
  </si>
  <si>
    <t xml:space="preserve">    et Analyse des Systèmes </t>
  </si>
  <si>
    <t xml:space="preserve">   وتحليل النظم</t>
  </si>
  <si>
    <t xml:space="preserve">   Faculté des Sciences de l'Education </t>
  </si>
  <si>
    <t xml:space="preserve">  كلية علوم التربية</t>
  </si>
  <si>
    <t xml:space="preserve">   Ecole Supérieure de Technologie Salé</t>
  </si>
  <si>
    <t xml:space="preserve">  المدرسة العليا للتكنولوجيا سلا</t>
  </si>
  <si>
    <t xml:space="preserve">   ENS Rabat</t>
  </si>
  <si>
    <t xml:space="preserve">  المدرسة العليا للأساتذة </t>
  </si>
  <si>
    <t xml:space="preserve"> Université Mohammed Ben Abdellah-Fès</t>
  </si>
  <si>
    <t>جامعة محمد بن عبد الله ـ فاس</t>
  </si>
  <si>
    <t xml:space="preserve">   Faculté Al-Chariaâ Fès</t>
  </si>
  <si>
    <t xml:space="preserve">  كلية الشريعة فاس </t>
  </si>
  <si>
    <t xml:space="preserve">  كلية الآداب والعلوم الإنسانية </t>
  </si>
  <si>
    <t xml:space="preserve">    Economiques et Sociales </t>
  </si>
  <si>
    <t xml:space="preserve">   Faculté des Sciences Dhar Mahraz</t>
  </si>
  <si>
    <t xml:space="preserve">   Faculté des Sciences et Techniques Saïss</t>
  </si>
  <si>
    <t xml:space="preserve">  كلية العلوم والتقنيات سايس</t>
  </si>
  <si>
    <t xml:space="preserve">   Ecole Supérieure de Technologie</t>
  </si>
  <si>
    <t xml:space="preserve">  المدرسة العليا للتكنولوجيا</t>
  </si>
  <si>
    <t xml:space="preserve">   Faculté Polydisciplinaire -Taza</t>
  </si>
  <si>
    <t xml:space="preserve">   Ecole Nationale de Commerce et de Gestion Fès  </t>
  </si>
  <si>
    <t xml:space="preserve">  المدرسة الوطنية للتجارة والتسيير فاس</t>
  </si>
  <si>
    <t xml:space="preserve">   Ecole Nationale des Sciences Appliquées Fès</t>
  </si>
  <si>
    <t xml:space="preserve">  المدرسة الوطنية للعلوم التطبيقية فاس</t>
  </si>
  <si>
    <t xml:space="preserve">   ENS Fès</t>
  </si>
  <si>
    <t>جامعة محمد الأول ـ وجدة</t>
  </si>
  <si>
    <t xml:space="preserve">   Faculté des Lettres et Sciences Humaines</t>
  </si>
  <si>
    <t xml:space="preserve">  كلية الآداب والعلوم الإنسانية</t>
  </si>
  <si>
    <t xml:space="preserve">   Faculté des Sciences </t>
  </si>
  <si>
    <t xml:space="preserve">   Ecole Nationale des Sciences  Appliquées Oujda</t>
  </si>
  <si>
    <t xml:space="preserve">  المدرسة الوطنية للعلوم التطبيقية وجدة</t>
  </si>
  <si>
    <t xml:space="preserve">   Ecole Supérieure de Technologie </t>
  </si>
  <si>
    <t xml:space="preserve">   Ecole Nationale de Commerce et de Gestion </t>
  </si>
  <si>
    <t xml:space="preserve">  المدرسة الوطنية للتجارة والتسيير </t>
  </si>
  <si>
    <t xml:space="preserve">   Faculté Polydisciplinaire Nador</t>
  </si>
  <si>
    <t xml:space="preserve"> Université Cadi Ayad-Marrakech</t>
  </si>
  <si>
    <t>جامعة القاضي عياض ـ مراكش</t>
  </si>
  <si>
    <t xml:space="preserve">   Faculté Al-Logha Al Arabia</t>
  </si>
  <si>
    <t xml:space="preserve">   Faculté des Lettres et Sciences Humaines </t>
  </si>
  <si>
    <t xml:space="preserve">   Faculté de Médecine et de Pharmacie</t>
  </si>
  <si>
    <t xml:space="preserve">   Faculté des Sciences et Techniques </t>
  </si>
  <si>
    <t xml:space="preserve">  كلية العلوم والتقنيات </t>
  </si>
  <si>
    <t xml:space="preserve">    Guéliz-Marrakech</t>
  </si>
  <si>
    <t xml:space="preserve">   كليزـ مراكش</t>
  </si>
  <si>
    <t xml:space="preserve">  كلية العلوم السملالية ـ مراكش</t>
  </si>
  <si>
    <t xml:space="preserve">  المدرسة العليا للتكنولوجيا آسفي</t>
  </si>
  <si>
    <t xml:space="preserve">  المدرسة الوطنية للعلوم التطبيقية</t>
  </si>
  <si>
    <t xml:space="preserve">  المدرسة الوطنية للعلوم التطبيقية آسفي</t>
  </si>
  <si>
    <t xml:space="preserve">  المدرسة الوطنية للتجارة </t>
  </si>
  <si>
    <t xml:space="preserve">    et de Gestion Marrakech</t>
  </si>
  <si>
    <t xml:space="preserve">   والتسيير مراكش</t>
  </si>
  <si>
    <t xml:space="preserve">  المدرسة العليا للتكنولوجيا الصويرة</t>
  </si>
  <si>
    <t xml:space="preserve">   ENS Marrakech</t>
  </si>
  <si>
    <t xml:space="preserve">  المدرسة العليا للأساتذة مراكش</t>
  </si>
  <si>
    <t>جامعة مولاي سليمان - بني ملال</t>
  </si>
  <si>
    <t xml:space="preserve">   Faculté Polydisciplinaire -Beni Mellal</t>
  </si>
  <si>
    <t xml:space="preserve">   Faculté Polydisciplinaire -Khouribga</t>
  </si>
  <si>
    <t xml:space="preserve">   Faculté des Sciences et Techniques Béni Mellal</t>
  </si>
  <si>
    <t xml:space="preserve">  كلية العلوم والتقنيات بني ملال </t>
  </si>
  <si>
    <t xml:space="preserve">   Ecole sup.de Technologie Béni Mellal</t>
  </si>
  <si>
    <t xml:space="preserve">  المدرسة العليا للتكنولوجيا بني ملال </t>
  </si>
  <si>
    <t xml:space="preserve">   Ecole sup.de Technologie Khénifra</t>
  </si>
  <si>
    <t xml:space="preserve">  المدرسة العليا للتكنولوجيا خنيفرة </t>
  </si>
  <si>
    <t xml:space="preserve">   ENSA  Khouribga</t>
  </si>
  <si>
    <t xml:space="preserve"> 11 - 44 Etudiants par université et  </t>
  </si>
  <si>
    <t xml:space="preserve">جامعة ابن طفيل ـ القنيطرة </t>
  </si>
  <si>
    <t xml:space="preserve">  كلية العلوم </t>
  </si>
  <si>
    <t xml:space="preserve">   Ecole Nationale des sciences appliquées Kenitra </t>
  </si>
  <si>
    <t xml:space="preserve">  المدرسة الوطنية للعلوم التطبيقية القنيطرة</t>
  </si>
  <si>
    <t xml:space="preserve">  المدرسة العليا للتكنولوجيا </t>
  </si>
  <si>
    <t xml:space="preserve">   Ecole Nationale de Commerce et de Gestion Kénitra</t>
  </si>
  <si>
    <t xml:space="preserve">  المدرسة الوطنية للتجارة والتسييرالقنيطرة</t>
  </si>
  <si>
    <t xml:space="preserve"> Université Abdelmalek Essaâdi-Tétouan</t>
  </si>
  <si>
    <t xml:space="preserve">جامعة عبد المالك السعدي ـ تطوان </t>
  </si>
  <si>
    <t xml:space="preserve">   Faculté Ossoul Ad-dine Tétouan</t>
  </si>
  <si>
    <t xml:space="preserve">  كلية أصول الدين تطوان </t>
  </si>
  <si>
    <t xml:space="preserve">   Faculté des Sciences Juridiques </t>
  </si>
  <si>
    <t xml:space="preserve">    Economiques et  Sociales Tanger</t>
  </si>
  <si>
    <t xml:space="preserve">    Economiques et  Sociales Tétouan</t>
  </si>
  <si>
    <t xml:space="preserve">   Faculté des Sciences et Techniques Tanger</t>
  </si>
  <si>
    <t xml:space="preserve">  كلية العلوم والتقنيات طنجة</t>
  </si>
  <si>
    <t xml:space="preserve">   Ecole Nationale de Commerce et de Gestion Tanger</t>
  </si>
  <si>
    <t xml:space="preserve">   Ecole Supérieure du Roi Fahd de la </t>
  </si>
  <si>
    <t xml:space="preserve">  مدرسة الملك فهد العليا </t>
  </si>
  <si>
    <t xml:space="preserve">    Traduction Tanger</t>
  </si>
  <si>
    <t xml:space="preserve">   للترجمة طنجة</t>
  </si>
  <si>
    <t xml:space="preserve">   Ecole Nationale des Sciences  Appliquées  Tétouan</t>
  </si>
  <si>
    <t xml:space="preserve">  المدرسة الوطنية للعلوم التطبيقية تطوان</t>
  </si>
  <si>
    <t xml:space="preserve">   Ecole Nationale des Sciences  Appliquées  Tanger</t>
  </si>
  <si>
    <t xml:space="preserve">  المدرسة الوطنية للعلوم التطبيقية طنجة</t>
  </si>
  <si>
    <t xml:space="preserve">   Faculté de médecine et pharmacie Tanger</t>
  </si>
  <si>
    <t xml:space="preserve">   Faculté Polydisciplinaire -Larache</t>
  </si>
  <si>
    <t xml:space="preserve">   Faculté Polydisciplinaire -Ksar el kébir</t>
  </si>
  <si>
    <t xml:space="preserve">   Ecole Nationale des Sciences  Appliquées Al Hoceïma </t>
  </si>
  <si>
    <t xml:space="preserve">  المدرسة الوطنية للعلوم التطبيقية الحسيمة</t>
  </si>
  <si>
    <t xml:space="preserve">   Faculté.Sc.Technique Al Hoceïma</t>
  </si>
  <si>
    <t xml:space="preserve">  كلية العلوم والتقنيات الحسيمة</t>
  </si>
  <si>
    <t xml:space="preserve">   ENS Tétouan</t>
  </si>
  <si>
    <t xml:space="preserve">  المدرسة العليا للأساتذة تطوان</t>
  </si>
  <si>
    <t xml:space="preserve"> Université Moulay Ismail-Meknès</t>
  </si>
  <si>
    <t xml:space="preserve">جامعة المولاى إسماعيل ـ مكناس </t>
  </si>
  <si>
    <t xml:space="preserve">   Faculté Poly. Errachidia</t>
  </si>
  <si>
    <t xml:space="preserve">   Faculté des Sciences et Techniques Errachidia</t>
  </si>
  <si>
    <t xml:space="preserve">  كلية العلوم والتقنيات الرشيدية</t>
  </si>
  <si>
    <t xml:space="preserve">   Ecole Nationale Supérieure des Arts et Métiers</t>
  </si>
  <si>
    <t xml:space="preserve">  المدرسة الوطنية العليا للفنون والمهن</t>
  </si>
  <si>
    <t xml:space="preserve">   ENS Meknès</t>
  </si>
  <si>
    <t xml:space="preserve">  المدرسة العليا للأساتذة مكناس</t>
  </si>
  <si>
    <t xml:space="preserve"> Université Ibn Zohr-Agadir</t>
  </si>
  <si>
    <t xml:space="preserve">جامعة إبن زهر ـ أكادير </t>
  </si>
  <si>
    <t xml:space="preserve"> Université Chouaïb Eddoukali-El Jadida</t>
  </si>
  <si>
    <t xml:space="preserve">جامعة شعيب الدكالي ـ الجديدة </t>
  </si>
  <si>
    <t xml:space="preserve">   Ecole Nationale des Sciences Appliquées </t>
  </si>
  <si>
    <t xml:space="preserve">   Ecole Nationale de Commerce et de Gestion El Jadida</t>
  </si>
  <si>
    <t xml:space="preserve">  المدرسة الوطنية للتجارة والتسيير الجديدة</t>
  </si>
  <si>
    <t xml:space="preserve">   EST Sidi bennour</t>
  </si>
  <si>
    <t xml:space="preserve">  المدرسة العليا للتكنولوجيا - سيدي بنور</t>
  </si>
  <si>
    <t xml:space="preserve"> Université Hassan I Settat</t>
  </si>
  <si>
    <t xml:space="preserve">جامعة الحسن الأول ـ سطات </t>
  </si>
  <si>
    <t xml:space="preserve">  المعهد العالي في علوم الصحة</t>
  </si>
  <si>
    <t xml:space="preserve">  معهد علوم الرياضة سطات</t>
  </si>
  <si>
    <t xml:space="preserve">        Total</t>
  </si>
  <si>
    <t xml:space="preserve">      المجموع</t>
  </si>
  <si>
    <t xml:space="preserve"> 11 - 45 Effectif des étudiants dans les instituts </t>
  </si>
  <si>
    <t xml:space="preserve">  Ecole Hassania des Travaux Publics (Casa)</t>
  </si>
  <si>
    <t>المدرسة الحسنية للأشغال العمومية (البيضاء)</t>
  </si>
  <si>
    <t xml:space="preserve">  Ecole Nationale d'Agriculture (Meknès)</t>
  </si>
  <si>
    <t>المدرسة الوطنية للفلاحة (مكناس)</t>
  </si>
  <si>
    <t xml:space="preserve">  Ecole Nationale Forestière d'Ingénieurs (Salé)</t>
  </si>
  <si>
    <t>المدرسة الوطنية الغابوية للمهندسين (سلا)</t>
  </si>
  <si>
    <t>المدرسة الوطنية العليا للمعادن بالرباط</t>
  </si>
  <si>
    <t xml:space="preserve">  Institut National des Postes et </t>
  </si>
  <si>
    <t xml:space="preserve">المعهد الوطني للبريد والمواصلات </t>
  </si>
  <si>
    <t xml:space="preserve">   Télécommunications (Rabat)</t>
  </si>
  <si>
    <t xml:space="preserve"> السلكية والللاسلكية</t>
  </si>
  <si>
    <t xml:space="preserve">  Institut National de Statistique et</t>
  </si>
  <si>
    <t xml:space="preserve">   d'Economie Appliquée (Rabat)</t>
  </si>
  <si>
    <t xml:space="preserve">  التطبيقي (الرباط) </t>
  </si>
  <si>
    <t xml:space="preserve">  Institut Agronomique et Vétérinaire</t>
  </si>
  <si>
    <t xml:space="preserve">معهد الحسن الثاني للزراعة </t>
  </si>
  <si>
    <t xml:space="preserve">   Hassan II (Rabat)</t>
  </si>
  <si>
    <t xml:space="preserve"> والبيطرة (الرباط)</t>
  </si>
  <si>
    <t xml:space="preserve">  Ecole Nationale d'Architecture (Agadir)</t>
  </si>
  <si>
    <t>المدرسة الوطنية للهندسة المعمارية (أكادير)</t>
  </si>
  <si>
    <t xml:space="preserve">  Ecole Nationale d'Architecture (Marrakech)</t>
  </si>
  <si>
    <t>المدرسة الوطنية للهندسة المعمارية (مراكش)</t>
  </si>
  <si>
    <t xml:space="preserve">  Ecole Nationale d'Architecture (Tétouan)</t>
  </si>
  <si>
    <t>المدرسة الوطنية للهندسة المعمارية (تطوان)</t>
  </si>
  <si>
    <t xml:space="preserve">  Ecole Nationale d'Architecture (Fès)</t>
  </si>
  <si>
    <t>المدرسة الوطنية للهندسة المعمارية (فاس)</t>
  </si>
  <si>
    <t xml:space="preserve">  Ecole Nationale d'Architecture (Rabat)</t>
  </si>
  <si>
    <t>المدرسة الوطنية للهندسة المعمارية (الرباط)</t>
  </si>
  <si>
    <t xml:space="preserve">  Institut Supérieur des Etudes Maritimes (Casa)</t>
  </si>
  <si>
    <t>المعهد العالي للدراسات البحرية (الدار البيضاء)</t>
  </si>
  <si>
    <t xml:space="preserve">  Institut.sup des Profes.infir.et des Techn de Santé</t>
  </si>
  <si>
    <t xml:space="preserve">  Ecole Supérieure des Industries </t>
  </si>
  <si>
    <t xml:space="preserve">المدرسة العليا لصناعات </t>
  </si>
  <si>
    <t xml:space="preserve">   du Textile et de l'Habillement</t>
  </si>
  <si>
    <t xml:space="preserve">  Ecole des Sciences de l'Information (Rabat)   </t>
  </si>
  <si>
    <t>مدرسة علوم الإعلام (الرباط)</t>
  </si>
  <si>
    <t xml:space="preserve">  Institut Supérieur de l'Information </t>
  </si>
  <si>
    <t xml:space="preserve">المعهد العالي للإعلام </t>
  </si>
  <si>
    <t xml:space="preserve">   et de la Communication (Rabat)</t>
  </si>
  <si>
    <t xml:space="preserve"> والاتصال (الرباط)</t>
  </si>
  <si>
    <t xml:space="preserve">  Ecole Nationale Supérieur d'Administration (Rabat)    </t>
  </si>
  <si>
    <t>المدرسة الوطنية العليا للإدارة (الرباط)</t>
  </si>
  <si>
    <t xml:space="preserve">  Institut Supérieur de la Magistrature (Rabat)</t>
  </si>
  <si>
    <t>المعهد العالي للقضاء(الرباط)</t>
  </si>
  <si>
    <t xml:space="preserve">  Institut Supérieur de Commerce et d'Administration </t>
  </si>
  <si>
    <t xml:space="preserve">المعهد العالي للتجارة وإدارة </t>
  </si>
  <si>
    <t xml:space="preserve">    des Entreprises (Casa)</t>
  </si>
  <si>
    <t xml:space="preserve">   المقاولات(الدار البيضاء)</t>
  </si>
  <si>
    <t xml:space="preserve">    des Entreprises (Rabat)</t>
  </si>
  <si>
    <t xml:space="preserve">   المقاولات(الرباط)</t>
  </si>
  <si>
    <t xml:space="preserve">  Institut Supérieur International de Tourisme (Tanger) </t>
  </si>
  <si>
    <t>المعهد العالي الدولي للسياحة (طنجة)</t>
  </si>
  <si>
    <t xml:space="preserve">  Institut Royal de Formation des Cadres de</t>
  </si>
  <si>
    <t xml:space="preserve">المعهد الملكي لتكوين أطر الشبيبة </t>
  </si>
  <si>
    <t xml:space="preserve">    la Jeunesse et des Sports (Rabat)</t>
  </si>
  <si>
    <t xml:space="preserve">   والرياضة (الرباط)</t>
  </si>
  <si>
    <t xml:space="preserve">  Institut National d'Aménagement </t>
  </si>
  <si>
    <t xml:space="preserve">المعهد الوطني للتهيئة </t>
  </si>
  <si>
    <t xml:space="preserve">    et d'Urbanisme (Rabat)</t>
  </si>
  <si>
    <t xml:space="preserve"> والتعمير (الرباط)</t>
  </si>
  <si>
    <t xml:space="preserve">  Dar Al Hadith El-Hassania (Rabat)</t>
  </si>
  <si>
    <t xml:space="preserve">  Institut National de l'Action Sociale (Tanger)</t>
  </si>
  <si>
    <t xml:space="preserve">  Institut National des Sciences</t>
  </si>
  <si>
    <t xml:space="preserve">المعهد الوطني لعلوم </t>
  </si>
  <si>
    <t xml:space="preserve">   d'Archéologie et du Patrimoine</t>
  </si>
  <si>
    <t xml:space="preserve"> الآثار والتراث</t>
  </si>
  <si>
    <t xml:space="preserve">  Institut Supérieur d'Art Dramatique </t>
  </si>
  <si>
    <t xml:space="preserve">المعهد العالي للفن المسرحي </t>
  </si>
  <si>
    <t xml:space="preserve">   et d'Animation Culturelle</t>
  </si>
  <si>
    <t xml:space="preserve"> والتنشيط الثقافي</t>
  </si>
  <si>
    <t xml:space="preserve">  Institut National des Beaux Arts (Tétouan)</t>
  </si>
  <si>
    <t>المعهد الوطني للفنون الجميلة (تطوان)</t>
  </si>
  <si>
    <t xml:space="preserve">  Ecole Nationale de la Santé Publique</t>
  </si>
  <si>
    <t>المدرسة الوطنية للصحة العمومية</t>
  </si>
  <si>
    <t xml:space="preserve">  Instiut Sup.des Métires de l'Audio Visuel et du Cinéma</t>
  </si>
  <si>
    <t>المعهد العالي لمهن السمعي البصري والسينما</t>
  </si>
  <si>
    <t xml:space="preserve">  IM6FIMM Rabat</t>
  </si>
  <si>
    <t>معهد محمد السادس لتكوين الأئمة والمرشدين والمرشدات الرباط</t>
  </si>
  <si>
    <t>جامع القرويين فاس</t>
  </si>
  <si>
    <t xml:space="preserve"> (1) Non compris les écoles rattachées aux universités et celles assurant une formation militaire.</t>
  </si>
  <si>
    <t>(1) لا يشمل المدارس التابعة للجامعات والمدارس ذات التكوين العسكري.</t>
  </si>
  <si>
    <t xml:space="preserve"> التعليم العالي العمومي</t>
  </si>
  <si>
    <t xml:space="preserve">11 - 46 Effectif des étudiants résidant dans </t>
  </si>
  <si>
    <r>
      <t xml:space="preserve">            les cités universitaires </t>
    </r>
    <r>
      <rPr>
        <sz val="10"/>
        <rFont val="Times New Roman"/>
        <family val="1"/>
      </rPr>
      <t>(1)</t>
    </r>
  </si>
  <si>
    <t xml:space="preserve"> Total</t>
  </si>
  <si>
    <t xml:space="preserve"> Marocains</t>
  </si>
  <si>
    <t>المغاربة</t>
  </si>
  <si>
    <t xml:space="preserve"> Etrangers</t>
  </si>
  <si>
    <t>الأجانب</t>
  </si>
  <si>
    <t xml:space="preserve">11 - 47 Effectif des étudiants résidant dans </t>
  </si>
  <si>
    <t xml:space="preserve">           les cités universitaires par cité universitaire</t>
  </si>
  <si>
    <t xml:space="preserve">             حسب الحي الجامعي</t>
  </si>
  <si>
    <t xml:space="preserve">المجمـوع     </t>
  </si>
  <si>
    <t xml:space="preserve">      Etrangers</t>
  </si>
  <si>
    <t>Cité Universitaire de l'Agdal Rabat</t>
  </si>
  <si>
    <t>الحي الجامعي أكدال  الرباط</t>
  </si>
  <si>
    <t>Cité Universitaire Souissi I Rabat</t>
  </si>
  <si>
    <t>الحي الجامعي  السويسي الأول  الرباط</t>
  </si>
  <si>
    <t>Cité Universitaire Souissi II Rabat</t>
  </si>
  <si>
    <t>الحي الجامعي  السويسي الثاني  الرباط</t>
  </si>
  <si>
    <t>Cité  Universitaire Moulay Ismaïl Rabat</t>
  </si>
  <si>
    <t>الحي الجامعي مولاي إسماعيل الرباط</t>
  </si>
  <si>
    <t>Cité Universitaire Casablanca</t>
  </si>
  <si>
    <t>الحي الجامعي  الدارالبيضاء</t>
  </si>
  <si>
    <t>Cité Universitaire Dhar El Mahraz  Fès</t>
  </si>
  <si>
    <t>الحي الجامعي ظهر المهراز فاس</t>
  </si>
  <si>
    <t>Cité Universitaire Saïs I Fès</t>
  </si>
  <si>
    <t>الحي الجامعي سايس  1 فاس</t>
  </si>
  <si>
    <t>Cité Universitaire Saïs II Fès</t>
  </si>
  <si>
    <t>الحي الجامعي سايس  2 فاس</t>
  </si>
  <si>
    <t>Cité Universitaire Saïs III Fès</t>
  </si>
  <si>
    <t>الحي الجامعي سايس  3 فاس</t>
  </si>
  <si>
    <t>Cité Universitaire Marrakech</t>
  </si>
  <si>
    <t>الحي الجامعي  مراكش</t>
  </si>
  <si>
    <t>Cité Universitaire Beni Mellal</t>
  </si>
  <si>
    <t>الحي الجامعي  بني ملال</t>
  </si>
  <si>
    <t>Cité Universitaire Oujda</t>
  </si>
  <si>
    <t>الحي الجامعي  وجدة</t>
  </si>
  <si>
    <t>Cité Universitaire Kénitra</t>
  </si>
  <si>
    <t>الحي الجامعي  القنيطرة</t>
  </si>
  <si>
    <t>Cité Universitaire Meknès</t>
  </si>
  <si>
    <t>الحي الجامعي  مكناس</t>
  </si>
  <si>
    <t>Cité Universitaire Tétouan</t>
  </si>
  <si>
    <t>الحي الجامعي  تطوان</t>
  </si>
  <si>
    <t>Cité Universitaire Tanger</t>
  </si>
  <si>
    <t>الحي الجامعي  طنجة</t>
  </si>
  <si>
    <t>Cité Universitaire Settat</t>
  </si>
  <si>
    <t>الحي الجامعي  سطات</t>
  </si>
  <si>
    <t>Cité Universitaire Errachidia</t>
  </si>
  <si>
    <t>الحي الجامعي  الرشيدية</t>
  </si>
  <si>
    <t>Cité Universitaire El Jadida</t>
  </si>
  <si>
    <t>الحي الجامعي  الجديدة</t>
  </si>
  <si>
    <t>Cité Universitaire Nador</t>
  </si>
  <si>
    <t>الحي الجامعي  الناضور</t>
  </si>
  <si>
    <t>Cité Universitaire Safi (nouvelle)</t>
  </si>
  <si>
    <t>الحي الجامعي  آسفي</t>
  </si>
  <si>
    <t>Internat EMI Rabat</t>
  </si>
  <si>
    <t>داخلية المدرسة المحمدية للمهندسين  الرباط</t>
  </si>
  <si>
    <t>داخلية كلية علوم التربية  الرباط</t>
  </si>
  <si>
    <t>Internat ENSIAS Rabat</t>
  </si>
  <si>
    <t>داخلية المدرسة الوطنية العليا للمعلوميات وتحليل النظم الرباط</t>
  </si>
  <si>
    <t>Internat ENSEM Casablanca</t>
  </si>
  <si>
    <t>داخلية المدرسة العليا للكهرباء والميكانيك  الدارالبيضاء</t>
  </si>
  <si>
    <t>Internat EST  Casablanca</t>
  </si>
  <si>
    <t>داخلية المدرسة العليا للتكنولوجيا  الدار البيضاء</t>
  </si>
  <si>
    <t>Internat EST Fès</t>
  </si>
  <si>
    <t>داخلية المدرسة العليا للتكنولوجيا  فاس</t>
  </si>
  <si>
    <t>Internat EST Oujda</t>
  </si>
  <si>
    <t>داخلية المدرسة العليا للتكنولوجيا  وجدة</t>
  </si>
  <si>
    <t>Internat ENCG El Jadida</t>
  </si>
  <si>
    <t>داخلية المدرسة الوطنية للتجارة والتسيير الجديدة</t>
  </si>
  <si>
    <t>Internat ENSA Al Hoceïma</t>
  </si>
  <si>
    <t>داخلية المدرسة الوطنية للعلوم التطبيقية الحسيمة</t>
  </si>
  <si>
    <t>(1) Y compris les internats des Instituts et des Ecoles.</t>
  </si>
  <si>
    <t>(1) يشمل كذلك القاطنون بالمعاهد والمدارس.</t>
  </si>
  <si>
    <t xml:space="preserve">11 - 48 Effectif des lauréats des établissements </t>
  </si>
  <si>
    <r>
      <t>11 - 48</t>
    </r>
    <r>
      <rPr>
        <b/>
        <sz val="16"/>
        <rFont val="Times New Roman"/>
        <family val="1"/>
      </rPr>
      <t xml:space="preserve"> عدد المتخرجين من المؤسسات </t>
    </r>
  </si>
  <si>
    <t xml:space="preserve">             universitaires par domaine d'étude </t>
  </si>
  <si>
    <t xml:space="preserve">           الجامعية حسب الميدان التعليمي  </t>
  </si>
  <si>
    <t>السلك العادي</t>
  </si>
  <si>
    <t>Sciences  Juridiques, Economiques et Sociales</t>
  </si>
  <si>
    <t>العلوم القانونية والاقتصادية والاجتماعية</t>
  </si>
  <si>
    <t>Sciences et Téchniques</t>
  </si>
  <si>
    <t>العلوم والتقنيات</t>
  </si>
  <si>
    <t>Médecine et Pharmacie</t>
  </si>
  <si>
    <t>الطب والصيدلة</t>
  </si>
  <si>
    <t>Médecine Dentaire</t>
  </si>
  <si>
    <t>طب الأسنان</t>
  </si>
  <si>
    <t>Sciences de l'Ingénieur</t>
  </si>
  <si>
    <t>علوم المهندس</t>
  </si>
  <si>
    <t>علوم التربية (م ع أ + م ع ت ت)</t>
  </si>
  <si>
    <t>Master et Doctorat</t>
  </si>
  <si>
    <t xml:space="preserve"> 11 - 49 Effectif des lauréats des instituts et </t>
  </si>
  <si>
    <r>
      <t xml:space="preserve">             écoles supérieures </t>
    </r>
    <r>
      <rPr>
        <sz val="10"/>
        <rFont val="Times New Roman"/>
        <family val="1"/>
      </rPr>
      <t>(1)</t>
    </r>
  </si>
  <si>
    <t>AIAC Casablanca</t>
  </si>
  <si>
    <t xml:space="preserve">أكاديمية محمد السادس الدولية للطيران المدني الدار البيضاء </t>
  </si>
  <si>
    <t>ESI Rabat</t>
  </si>
  <si>
    <t>مدرسة علوم المعلومات الرباط</t>
  </si>
  <si>
    <t>EHTP Casablanca</t>
  </si>
  <si>
    <t xml:space="preserve">المدرسة الحسنية للأشغال العمومية الدار البيضاء </t>
  </si>
  <si>
    <t>ENAg Meknès</t>
  </si>
  <si>
    <t>المدرسة الوطنية للفلاحة ـ مكناس</t>
  </si>
  <si>
    <t>ENA Agadir</t>
  </si>
  <si>
    <t>المدرسة الوطنية للهندسة المعمارية أكادير</t>
  </si>
  <si>
    <t>ENA Fès</t>
  </si>
  <si>
    <t>المدرسة الوطنية للهندسة المعمارية فاس</t>
  </si>
  <si>
    <t>ENA Rabat</t>
  </si>
  <si>
    <t>المدرسة الوطنية للهندسة المعمارية الرباط</t>
  </si>
  <si>
    <t>ENA Marrakech</t>
  </si>
  <si>
    <t>المدرسة الوطنية للهندسة المعمارية مراكش</t>
  </si>
  <si>
    <t>ENA Tétouan</t>
  </si>
  <si>
    <t>المدرسة الوطنية للهندسة المعمارية تطوان</t>
  </si>
  <si>
    <t>ENFI Salé</t>
  </si>
  <si>
    <t>المدرسة الوطنية الغابوية للمهندسين سلا</t>
  </si>
  <si>
    <t>ENSM Rabat</t>
  </si>
  <si>
    <t>المدرسة الوطنية العليا للمعادن الرباط</t>
  </si>
  <si>
    <t>ERA Marrakech</t>
  </si>
  <si>
    <t xml:space="preserve">المدرسة الملكية الجوية مراكش </t>
  </si>
  <si>
    <t>ERN Casablanca</t>
  </si>
  <si>
    <t>المدرسة الملكية البحرية الدارالبيضاء</t>
  </si>
  <si>
    <t>ESITH Casablanca</t>
  </si>
  <si>
    <t>المعهد العالي لصناعات النسيج والألبسة الدارالبيضاء</t>
  </si>
  <si>
    <t>IAV HII Rabat</t>
  </si>
  <si>
    <t>معهد الحسن الثاني للزراعة والبيطرة الرباط</t>
  </si>
  <si>
    <t>INPT Rabat</t>
  </si>
  <si>
    <t>INSEA Rabat</t>
  </si>
  <si>
    <t>المعهد الوطني للإحصاء والاقتصاد التطبيقي الرباط</t>
  </si>
  <si>
    <t>ISEM Casablanca</t>
  </si>
  <si>
    <t xml:space="preserve">المعهد العالي للدراسات البحرية الدارالبيضاء </t>
  </si>
  <si>
    <t>ISMAC Rabat</t>
  </si>
  <si>
    <t>المعهد العالي لمهن السمعي البصري و السينما الرباط</t>
  </si>
  <si>
    <t>ISPM Agadir</t>
  </si>
  <si>
    <t>المعهد العالي للصيد  البحري أكادير</t>
  </si>
  <si>
    <t xml:space="preserve">ISPITS </t>
  </si>
  <si>
    <t xml:space="preserve">المعهد العالي للمهن التمريضية و تقنيات الصحة </t>
  </si>
  <si>
    <t>AAT Casablanca</t>
  </si>
  <si>
    <t>أكاديمية الفنون التقليدية الدارالبيضاء</t>
  </si>
  <si>
    <t>ENSP Rabat</t>
  </si>
  <si>
    <t>المدرسة الوطنية للصحة العمومية الرباط</t>
  </si>
  <si>
    <t>ENSA Rabat</t>
  </si>
  <si>
    <t>المدرسة الوطنية العليا للإدارة الرباط</t>
  </si>
  <si>
    <t>EDHH Rabat</t>
  </si>
  <si>
    <t>مؤسسة دار الحديث الحسنية الرباط</t>
  </si>
  <si>
    <t>IM6FIMM Rabat</t>
  </si>
  <si>
    <t>INAU Rabat</t>
  </si>
  <si>
    <t>المعهد الوطني للتهيئة والتعمير الرباط</t>
  </si>
  <si>
    <t>INBA Tétouan</t>
  </si>
  <si>
    <t>المعهد الوطني للفنون الجميلة تطوان</t>
  </si>
  <si>
    <t>INSAP Rabat</t>
  </si>
  <si>
    <t>IRFCJS Salé</t>
  </si>
  <si>
    <t>المعهد الملكي لتكوين أطر الشبيبة والرياضة سلا</t>
  </si>
  <si>
    <t>ISADAC Rabat</t>
  </si>
  <si>
    <t>المعهد العالي للفن المسرحي والتنشيط الثقافي الرباط</t>
  </si>
  <si>
    <t>ISCAE Casablanca</t>
  </si>
  <si>
    <t>المعهد العالي للتجارة وإدارة المقاولات الدارالبيضاء</t>
  </si>
  <si>
    <t>ISCAE Rabat</t>
  </si>
  <si>
    <t>المعهد العالي للتجارة وإدارة المقاولات الرباط</t>
  </si>
  <si>
    <t>ISIC Rabat</t>
  </si>
  <si>
    <t>المعهد العالي للإعلام والاتصال الرباط</t>
  </si>
  <si>
    <t>ISIT Tanger</t>
  </si>
  <si>
    <t>المعهد العالي الدولي للسياحة طنجة</t>
  </si>
  <si>
    <t>ISM Rabat</t>
  </si>
  <si>
    <t>المعهد العالي للقضاء الرباط</t>
  </si>
  <si>
    <t>(1) Non compris les écoles rattachées aux universités et celles assurant une formation militaire.</t>
  </si>
  <si>
    <t>Enseignement supérieur privé</t>
  </si>
  <si>
    <t>التعليم العالي الخصوصي</t>
  </si>
  <si>
    <t xml:space="preserve"> 11 - 50 Effectif des étudiants par champ diciplinaire</t>
  </si>
  <si>
    <t>الجدد</t>
  </si>
  <si>
    <t>في طور التكوين</t>
  </si>
  <si>
    <t>المتخرجون</t>
  </si>
  <si>
    <t>en formation</t>
  </si>
  <si>
    <t>féminin</t>
  </si>
  <si>
    <t xml:space="preserve"> 11 - 51   Effectif des étudiants par </t>
  </si>
  <si>
    <t xml:space="preserve">11 - 51 عدد الطلبة حسب نوع </t>
  </si>
  <si>
    <t xml:space="preserve"> par type d'établissement </t>
  </si>
  <si>
    <t xml:space="preserve">              المؤسسة </t>
  </si>
  <si>
    <t>Etablissements privés</t>
  </si>
  <si>
    <t>المؤسسات الخاصة</t>
  </si>
  <si>
    <t>Universités privées</t>
  </si>
  <si>
    <t>الجامعات الخاصة</t>
  </si>
  <si>
    <t>Universités CCP</t>
  </si>
  <si>
    <t>جامعات الشراكة بين القطاعين العام والخاص</t>
  </si>
  <si>
    <t>Université AL Akhawayn</t>
  </si>
  <si>
    <t>جامعة الأخوين</t>
  </si>
  <si>
    <t>Formation pédagogique</t>
  </si>
  <si>
    <t>التكوين التربوي</t>
  </si>
  <si>
    <t xml:space="preserve"> 11 - 52 Formation des Professeurs  </t>
  </si>
  <si>
    <t>مزدوج</t>
  </si>
  <si>
    <t>الأمازيغية</t>
  </si>
  <si>
    <t>Bilingue</t>
  </si>
  <si>
    <t>Amazigh</t>
  </si>
  <si>
    <t xml:space="preserve">Tanger - Tétouan- Al Hoceima </t>
  </si>
  <si>
    <t>طنجة - تطوان- الحسيمة</t>
  </si>
  <si>
    <t>Oriental</t>
  </si>
  <si>
    <t>Fès- Meknès</t>
  </si>
  <si>
    <t>فاس- مكناس</t>
  </si>
  <si>
    <t>Rabat - Salé - Kénitra</t>
  </si>
  <si>
    <t>الرباط - سـلا -القنيطرة</t>
  </si>
  <si>
    <t>Béni Mellal- Khénifra</t>
  </si>
  <si>
    <t>بني ملال-خنيفرة</t>
  </si>
  <si>
    <t>الدار البيضاء-سطات</t>
  </si>
  <si>
    <t>Sous - Massa</t>
  </si>
  <si>
    <t>سوس- ماسة</t>
  </si>
  <si>
    <t>Guelmim- Oued Noun</t>
  </si>
  <si>
    <t>كلميم- واد نون</t>
  </si>
  <si>
    <t>Laayoune - Sakia El Hamra</t>
  </si>
  <si>
    <t>العيون- الساقية الحمراء</t>
  </si>
  <si>
    <t>الداخلة- وادي الذهب</t>
  </si>
  <si>
    <t xml:space="preserve"> 11 - 53 Formation des professeurs du secondaire</t>
  </si>
  <si>
    <t xml:space="preserve">             collégial et qualifiant selon la discipline </t>
  </si>
  <si>
    <t>Langue Arabe</t>
  </si>
  <si>
    <t>Langue Française</t>
  </si>
  <si>
    <t>اللغة الفرنسية</t>
  </si>
  <si>
    <t>Langue Anglaise</t>
  </si>
  <si>
    <t>اللغة الإنجليزية</t>
  </si>
  <si>
    <t>Education Islamique</t>
  </si>
  <si>
    <t>Histoire Géographie</t>
  </si>
  <si>
    <t>Mathèmatiques</t>
  </si>
  <si>
    <t>الرياضيات</t>
  </si>
  <si>
    <t>Sciences de la vie et de la terre</t>
  </si>
  <si>
    <t>Physique Chimie</t>
  </si>
  <si>
    <t>Informatique</t>
  </si>
  <si>
    <t>المعلوميات</t>
  </si>
  <si>
    <t>Philosophie</t>
  </si>
  <si>
    <t>الفلسفة</t>
  </si>
  <si>
    <t>Education Physique</t>
  </si>
  <si>
    <t xml:space="preserve"> 11 - 54 Formation des professeurs du secondaire</t>
  </si>
  <si>
    <t xml:space="preserve"> 11 - 55 Effectif des stagiaires par centre </t>
  </si>
  <si>
    <r>
      <t>11 - 55</t>
    </r>
    <r>
      <rPr>
        <b/>
        <sz val="16"/>
        <rFont val="Times New Roman"/>
        <family val="1"/>
      </rPr>
      <t xml:space="preserve"> عدد المتدربين حسب مراكز </t>
    </r>
  </si>
  <si>
    <t xml:space="preserve">             d'agrégation </t>
  </si>
  <si>
    <t>1ére année</t>
  </si>
  <si>
    <t>Filles</t>
  </si>
  <si>
    <t>Centres d'agrégation</t>
  </si>
  <si>
    <t>مراكز التبريز</t>
  </si>
  <si>
    <t>Casablanca-Settat</t>
  </si>
  <si>
    <t>ENSET: Ecole Normale Supérieure de l'Enseignement Technique.</t>
  </si>
  <si>
    <t>Formation professionnelle</t>
  </si>
  <si>
    <t>التكوين المهني</t>
  </si>
  <si>
    <r>
      <t>11 - 56</t>
    </r>
    <r>
      <rPr>
        <b/>
        <sz val="16"/>
        <rFont val="Times New Roman"/>
        <family val="1"/>
      </rPr>
      <t xml:space="preserve"> عدد المكونين  بالقطاع العمومي</t>
    </r>
  </si>
  <si>
    <t>Catégorie de formateurs</t>
  </si>
  <si>
    <t>فئة المكونين</t>
  </si>
  <si>
    <t>Permanents</t>
  </si>
  <si>
    <t>المداومون</t>
  </si>
  <si>
    <t>Vacataires</t>
  </si>
  <si>
    <t>المؤقتون</t>
  </si>
  <si>
    <t xml:space="preserve">             professionnelle : Public et privé</t>
  </si>
  <si>
    <t xml:space="preserve">            المهني : عمومي وخصوصي</t>
  </si>
  <si>
    <t>Formation résidentielle et altérnée</t>
  </si>
  <si>
    <t>التكوين داخل المؤسسات وبالتمرس المهني</t>
  </si>
  <si>
    <t>Formation par apprentissage</t>
  </si>
  <si>
    <t>التدرج  المهني</t>
  </si>
  <si>
    <t xml:space="preserve">             (Département de la Formation Professionnelle)</t>
  </si>
  <si>
    <t xml:space="preserve">            ( قطاع التكوين المهني)</t>
  </si>
  <si>
    <r>
      <t>11 - 58</t>
    </r>
    <r>
      <rPr>
        <b/>
        <sz val="16"/>
        <rFont val="Times New Roman"/>
        <family val="1"/>
      </rPr>
      <t xml:space="preserve"> عدد المتدربين حسب مستوى </t>
    </r>
  </si>
  <si>
    <t xml:space="preserve">             le niveau : Public et privé </t>
  </si>
  <si>
    <t xml:space="preserve">  Total</t>
  </si>
  <si>
    <t xml:space="preserve"> Niveau de formation</t>
  </si>
  <si>
    <t>مستوى التكوين</t>
  </si>
  <si>
    <t xml:space="preserve">    Spécialisation</t>
  </si>
  <si>
    <t xml:space="preserve">   التخصص</t>
  </si>
  <si>
    <t xml:space="preserve">    Qualification</t>
  </si>
  <si>
    <t xml:space="preserve">   التأهيل</t>
  </si>
  <si>
    <t xml:space="preserve">    Technicien</t>
  </si>
  <si>
    <t xml:space="preserve">   التقني</t>
  </si>
  <si>
    <t xml:space="preserve">    Technicien spécialisé</t>
  </si>
  <si>
    <t xml:space="preserve">   التقني المتخصص</t>
  </si>
  <si>
    <t xml:space="preserve"> المجموع</t>
  </si>
  <si>
    <t>11 - 59  التكوين داخل المؤسسات</t>
  </si>
  <si>
    <t xml:space="preserve">            et formation alternée : Public</t>
  </si>
  <si>
    <t xml:space="preserve">              والتكوين  بالتمرس المهني : عمومي</t>
  </si>
  <si>
    <t>Type de formation</t>
  </si>
  <si>
    <t>نوع التكوين</t>
  </si>
  <si>
    <t xml:space="preserve"> Spécialisation</t>
  </si>
  <si>
    <t xml:space="preserve"> Stagiaires</t>
  </si>
  <si>
    <t xml:space="preserve"> المتدربين               </t>
  </si>
  <si>
    <t xml:space="preserve"> Lauréats</t>
  </si>
  <si>
    <t xml:space="preserve"> الخريجين          </t>
  </si>
  <si>
    <t xml:space="preserve"> Qualification</t>
  </si>
  <si>
    <t>التأهيل</t>
  </si>
  <si>
    <t xml:space="preserve"> Technicien</t>
  </si>
  <si>
    <t>التقني</t>
  </si>
  <si>
    <t xml:space="preserve"> Technicien spécialisé</t>
  </si>
  <si>
    <t>التقني المتخصص</t>
  </si>
  <si>
    <t>Toutes formations</t>
  </si>
  <si>
    <t>مجموع التخصصات</t>
  </si>
  <si>
    <t xml:space="preserve">             (Département de la Formation Professionnelle).</t>
  </si>
  <si>
    <t xml:space="preserve">            ( قطاع التكوين المهني).</t>
  </si>
  <si>
    <t xml:space="preserve"> 11 - 60 Effectif des stagiaires selon  </t>
  </si>
  <si>
    <r>
      <t>11 -</t>
    </r>
    <r>
      <rPr>
        <b/>
        <sz val="16"/>
        <rFont val="Times New Roman"/>
        <family val="1"/>
      </rPr>
      <t xml:space="preserve"> </t>
    </r>
    <r>
      <rPr>
        <b/>
        <sz val="14"/>
        <rFont val="Times New Roman"/>
        <family val="1"/>
      </rPr>
      <t>60</t>
    </r>
    <r>
      <rPr>
        <b/>
        <sz val="16"/>
        <rFont val="Times New Roman"/>
        <family val="1"/>
      </rPr>
      <t xml:space="preserve"> عدد المتدربين حسب المستوى </t>
    </r>
  </si>
  <si>
    <t xml:space="preserve">             le niveau et la région : Public et privé    </t>
  </si>
  <si>
    <t xml:space="preserve">             والجهة : عمومي وخصوصي </t>
  </si>
  <si>
    <t xml:space="preserve">             التقني المتخصص</t>
  </si>
  <si>
    <t xml:space="preserve">             التقني</t>
  </si>
  <si>
    <t xml:space="preserve">             التأهيل</t>
  </si>
  <si>
    <t xml:space="preserve">   التخصص    </t>
  </si>
  <si>
    <t xml:space="preserve">   Technicien</t>
  </si>
  <si>
    <t xml:space="preserve">   Qualification</t>
  </si>
  <si>
    <t xml:space="preserve">   Spécialisation</t>
  </si>
  <si>
    <t>الخاص</t>
  </si>
  <si>
    <t>Privé</t>
  </si>
  <si>
    <t xml:space="preserve"> درعة- تافيلالت</t>
  </si>
  <si>
    <t xml:space="preserve">الداخلة-وادي الذهب </t>
  </si>
  <si>
    <t xml:space="preserve">فاس-مكناس </t>
  </si>
  <si>
    <t>كلميم ـ واد نون</t>
  </si>
  <si>
    <t>مراكش ـ آسفي</t>
  </si>
  <si>
    <t>الرباط ـ سلا ـ القنيطرة</t>
  </si>
  <si>
    <t>Souss - Massa</t>
  </si>
  <si>
    <t xml:space="preserve">سوس ـ ماسة </t>
  </si>
  <si>
    <t>تقني متخصص</t>
  </si>
  <si>
    <t>تقني</t>
  </si>
  <si>
    <t xml:space="preserve">  التأهيل</t>
  </si>
  <si>
    <t xml:space="preserve">  التخصص</t>
  </si>
  <si>
    <t>cation</t>
  </si>
  <si>
    <t>sation</t>
  </si>
  <si>
    <t xml:space="preserve">      </t>
  </si>
  <si>
    <t xml:space="preserve">11 - 62 Effectif des stagiaires par </t>
  </si>
  <si>
    <r>
      <t>11 - 62</t>
    </r>
    <r>
      <rPr>
        <b/>
        <sz val="16"/>
        <rFont val="Times New Roman"/>
        <family val="1"/>
      </rPr>
      <t xml:space="preserve"> عدد المتدربين حسب الهيئات </t>
    </r>
  </si>
  <si>
    <t xml:space="preserve">            المكونة : عمومي</t>
  </si>
  <si>
    <t xml:space="preserve">                  مـجـمــوع المـسـتـويـات                  </t>
  </si>
  <si>
    <t xml:space="preserve">تقني          </t>
  </si>
  <si>
    <t xml:space="preserve">  التأهيل        </t>
  </si>
  <si>
    <t xml:space="preserve">  التخصص        </t>
  </si>
  <si>
    <t xml:space="preserve">                           Technicien</t>
  </si>
  <si>
    <t xml:space="preserve">        Qualification</t>
  </si>
  <si>
    <t xml:space="preserve">       Spécialisation</t>
  </si>
  <si>
    <t>des niveaux</t>
  </si>
  <si>
    <t xml:space="preserve"> spécialisé</t>
  </si>
  <si>
    <t xml:space="preserve">السنة الأولى   </t>
  </si>
  <si>
    <t>Département formateur</t>
  </si>
  <si>
    <t>1°Année</t>
  </si>
  <si>
    <t>الهيئة المكونة</t>
  </si>
  <si>
    <t>OFPPT</t>
  </si>
  <si>
    <t>مكتب التكوين المهني وإنعاش الشغل</t>
  </si>
  <si>
    <t>Chambres de commerce et de l'industrie</t>
  </si>
  <si>
    <t>التعمير</t>
  </si>
  <si>
    <t>Pêche Maritime</t>
  </si>
  <si>
    <t>الصيد البحري</t>
  </si>
  <si>
    <t>OFPPT : Office de la Formation Professionnalle de la Promotion du Travail.</t>
  </si>
  <si>
    <t xml:space="preserve">        et secteur de formation  : Public et privé </t>
  </si>
  <si>
    <t xml:space="preserve">        التكوين : عمومي وخصوصي</t>
  </si>
  <si>
    <t>Secteur de formation</t>
  </si>
  <si>
    <t xml:space="preserve">        Technicien</t>
  </si>
  <si>
    <t xml:space="preserve">       Qualifi-</t>
  </si>
  <si>
    <t xml:space="preserve">        Spéciali- </t>
  </si>
  <si>
    <t>قطاع التكوين</t>
  </si>
  <si>
    <t>Aéronautique</t>
  </si>
  <si>
    <t>صناعة الطيران</t>
  </si>
  <si>
    <t>Agriculture</t>
  </si>
  <si>
    <t xml:space="preserve">الفلاحة </t>
  </si>
  <si>
    <t>Artisanat</t>
  </si>
  <si>
    <t xml:space="preserve">الصناعة التقليدية </t>
  </si>
  <si>
    <t>الخدمات المنزلية</t>
  </si>
  <si>
    <t>السمعي البصري وفنون الطباعة</t>
  </si>
  <si>
    <t>البناء والأشغال العمومية</t>
  </si>
  <si>
    <t>الكمياء والشبه كمياء</t>
  </si>
  <si>
    <t>السياحة والفندقة</t>
  </si>
  <si>
    <t>الصناعة الغدائية</t>
  </si>
  <si>
    <t>النقل واللوجستيك</t>
  </si>
  <si>
    <t>2019-2020</t>
  </si>
  <si>
    <t xml:space="preserve">   FEG Béni Mellal</t>
  </si>
  <si>
    <t xml:space="preserve">   ENSA Béni Mellal</t>
  </si>
  <si>
    <t xml:space="preserve">   ENCG Béni Mellal</t>
  </si>
  <si>
    <t xml:space="preserve">   EST Fquih Ben Salah</t>
  </si>
  <si>
    <t xml:space="preserve">   ESEF Béni Mellal</t>
  </si>
  <si>
    <t xml:space="preserve">  المدرسة الوطنية للتجارة والتسيير بني ملال</t>
  </si>
  <si>
    <t xml:space="preserve">  المدرسة العليا للتكنولوجيا الفقيه بن صالح</t>
  </si>
  <si>
    <t xml:space="preserve">  المدرسة الوطنية للعلوم التطبيقية- خريبكة</t>
  </si>
  <si>
    <t xml:space="preserve">  المدرسة الوطنية للعلوم التطبيقية- بني ملال</t>
  </si>
  <si>
    <t xml:space="preserve">   FP Sidi Bennour</t>
  </si>
  <si>
    <t xml:space="preserve">   ESEF El Jadida</t>
  </si>
  <si>
    <t xml:space="preserve">   ENSC Kénitra</t>
  </si>
  <si>
    <t>معاهد البحث العلمي</t>
  </si>
  <si>
    <t>Internat FSE Rabat</t>
  </si>
  <si>
    <t xml:space="preserve">  JAQ Fès</t>
  </si>
  <si>
    <t>Ecole des sciences Islamiques</t>
  </si>
  <si>
    <t>الآداب و العلوم الإنسانية - خيار إسبانية</t>
  </si>
  <si>
    <t>Enseignement Originel</t>
  </si>
  <si>
    <t xml:space="preserve">    Sciences de la Vie et de la Terre - Option Anglais</t>
  </si>
  <si>
    <t>علوم الحياة والأرض - خيار إنجليزية</t>
  </si>
  <si>
    <t xml:space="preserve">    Lettres - Option Anglais</t>
  </si>
  <si>
    <t>آداب - خيار إنجليزية</t>
  </si>
  <si>
    <t>العلوم الإنسانية  - خيار فرنسية</t>
  </si>
  <si>
    <t xml:space="preserve">    Sciences Humaines - Option Français</t>
  </si>
  <si>
    <t>فكيك</t>
  </si>
  <si>
    <t>إفران</t>
  </si>
  <si>
    <t>المعاهد ذات التدبير المفوض</t>
  </si>
  <si>
    <t>Gestion deleguée</t>
  </si>
  <si>
    <t>Transport et Logistique</t>
  </si>
  <si>
    <t xml:space="preserve">   ESEF Kénitra</t>
  </si>
  <si>
    <t xml:space="preserve">  المدرسة الوطنية العليا للكيمياء</t>
  </si>
  <si>
    <t xml:space="preserve">    Inscrits aux établissements pédagogiques*</t>
  </si>
  <si>
    <t xml:space="preserve">   المسجلون بالمؤسسات التربوية*</t>
  </si>
  <si>
    <t xml:space="preserve">  Inscrits aux instituts et écoles supérieures (2)</t>
  </si>
  <si>
    <t xml:space="preserve">  : يشمل طلاب من المؤسسات التالية*</t>
  </si>
  <si>
    <t>مركز تكوين مفتشي التعليم، مركز التعليم والتوجيه والتخطيط</t>
  </si>
  <si>
    <t>المركز الجهوي لمهن التربية والتكوين</t>
  </si>
  <si>
    <t xml:space="preserve">11 - 39 عدد طلبة التعليم العالي </t>
  </si>
  <si>
    <t>الفصل الحادي عشر</t>
  </si>
  <si>
    <t>التعليم و التكوين</t>
  </si>
  <si>
    <t>CHAPITRE XI</t>
  </si>
  <si>
    <t>ENSEIGNEMENT ET FORMATION</t>
  </si>
  <si>
    <t>Chapitre XI - EDUCATION ET FORMATION</t>
  </si>
  <si>
    <t xml:space="preserve"> 1 - Données générales </t>
  </si>
  <si>
    <t xml:space="preserve">1 - معطيات عامة </t>
  </si>
  <si>
    <t xml:space="preserve"> 4 - Données générales </t>
  </si>
  <si>
    <t xml:space="preserve"> 4 - معطيات عامة </t>
  </si>
  <si>
    <t>10- التلاميذ حسب الجهة والإقليم (أوالعمالة)</t>
  </si>
  <si>
    <t>14- Données générales</t>
  </si>
  <si>
    <t xml:space="preserve"> 14- معطيات عامة </t>
  </si>
  <si>
    <t>التعليم الثانوي الإعدادي العمومي</t>
  </si>
  <si>
    <t xml:space="preserve"> 16- Données générales</t>
  </si>
  <si>
    <t xml:space="preserve"> 16- معطيات عامة </t>
  </si>
  <si>
    <t>19- Elèves selon le niveau, l’âge et le sexe : urbain + rural</t>
  </si>
  <si>
    <t>19- التلاميذ حسب المستوى والسن والجنس: حضري+ قروي</t>
  </si>
  <si>
    <t>20- Elèves selon le niveau, l’âge et le sexe : milieu rural</t>
  </si>
  <si>
    <t>20- التلاميذ حسب المستوى والسن والجنس: الوسط القروي</t>
  </si>
  <si>
    <t xml:space="preserve">21- Elèves selon la région et la province (ou la préfecture) </t>
  </si>
  <si>
    <t xml:space="preserve">21- التلاميذ حسب الجهة والإقليم (أوالعمالة) </t>
  </si>
  <si>
    <t>22- Elèves nouveaux et doublants selon le milieu et le sexe</t>
  </si>
  <si>
    <t xml:space="preserve">22- التلاميذ الجدد والمكررون حسب الوسط والجنس </t>
  </si>
  <si>
    <t>التعليم الثانوي الإعـدادي الخـصوصي</t>
  </si>
  <si>
    <t>23- Données générales</t>
  </si>
  <si>
    <t xml:space="preserve"> 23- معطيات عامة </t>
  </si>
  <si>
    <t>24- Elèves selon la région et la province (ou la préfecture)</t>
  </si>
  <si>
    <t xml:space="preserve">24- التلاميذ حسب الجهة والإقليم (أوالعمالة) </t>
  </si>
  <si>
    <t>25- Données générales</t>
  </si>
  <si>
    <t xml:space="preserve"> 25- معطيات عامة </t>
  </si>
  <si>
    <t>26- Etablissement selon la région et la province (ou la préfecture)</t>
  </si>
  <si>
    <t xml:space="preserve"> 26- المؤسسات حسب الجهة والإقليم (أوالعمالة) </t>
  </si>
  <si>
    <t>28- Nombre d’élèves selon le niveau, le sexe et l’âge</t>
  </si>
  <si>
    <t xml:space="preserve"> 28- عدد التلاميذ حسب المستوى و الجنس  والسن </t>
  </si>
  <si>
    <t>30- Elèves selon le niveau, la branche et  le sexe</t>
  </si>
  <si>
    <t xml:space="preserve"> 30- التلاميذ حسب المستوى الدراسي والشعبة والجنس </t>
  </si>
  <si>
    <t xml:space="preserve">31- Données générales </t>
  </si>
  <si>
    <t xml:space="preserve"> 31- معطيات عامة   </t>
  </si>
  <si>
    <t xml:space="preserve">Enseignement post- secondaire </t>
  </si>
  <si>
    <t xml:space="preserve">التعليم ما بعد الثانوي </t>
  </si>
  <si>
    <t>37- Effectifs des étudiants  du BTS  par spécialité</t>
  </si>
  <si>
    <t>37- عدد طلبة  شهادة  التقني العالي  حسب التخصص</t>
  </si>
  <si>
    <t xml:space="preserve">التعليم العالي العمومي </t>
  </si>
  <si>
    <t xml:space="preserve">39- Effectif des étudiants de l’enseignement supérieur </t>
  </si>
  <si>
    <t xml:space="preserve">39- عدد طلبة التعليم العالي </t>
  </si>
  <si>
    <t>42- Personnel enseignant permanent par université et par grade</t>
  </si>
  <si>
    <t xml:space="preserve">42- هيئة التدريس المداومة حسب الجامعة والدرجة </t>
  </si>
  <si>
    <t xml:space="preserve">44- Etudiants par université et établissement (tous cycles) </t>
  </si>
  <si>
    <t xml:space="preserve">46- عدد الطلبة القاطنون بالأحياء الجامعية </t>
  </si>
  <si>
    <t>49- Effectif des lauréats des instituts et écoles supérieures</t>
  </si>
  <si>
    <t xml:space="preserve">Enseignement supérieur privé </t>
  </si>
  <si>
    <t>50- Effectif des étudiants par champ diciplinaire</t>
  </si>
  <si>
    <t>50- عدد الطلبة  حسب  المجال التأديبي</t>
  </si>
  <si>
    <t xml:space="preserve">51- Effectif des étudiants par  type d'établissement </t>
  </si>
  <si>
    <t xml:space="preserve">51-  عدد الطلبة حسب نوع   المؤسسة </t>
  </si>
  <si>
    <t xml:space="preserve"> التكوين التربوي</t>
  </si>
  <si>
    <t>55- Effectif des stagiaires par centre d’agrégation</t>
  </si>
  <si>
    <t>55- عدد المتدربين حسب مراكز التبريز</t>
  </si>
  <si>
    <t>56- Effectif des formateurs dans le secteur Public</t>
  </si>
  <si>
    <t>56- عدد المكونين  بالقطاع العمومي</t>
  </si>
  <si>
    <t xml:space="preserve">58- Effectif des stagiaires selon  le niveau : Public et privé </t>
  </si>
  <si>
    <t>58- عدد المتدربين حسب مستوى التكوين : عمومي وخصوصي</t>
  </si>
  <si>
    <t>59- Formation résidentielle  et formation alternée : Public</t>
  </si>
  <si>
    <t xml:space="preserve">59- التكوين داخل المؤسسات والتكوين بالتمرس المهني : عمومي  </t>
  </si>
  <si>
    <t xml:space="preserve">62- Effectif des stagiaires par  département : Public </t>
  </si>
  <si>
    <t>62- عدد المتدربين حسب الهيئات   المكونة : عمومي</t>
  </si>
  <si>
    <t xml:space="preserve"> 17- Etablissements selon la région et la province (ou   la préfecture)</t>
  </si>
  <si>
    <t xml:space="preserve"> 5 - Etablissements selon la  région  et la province (ou la préfecture)</t>
  </si>
  <si>
    <t xml:space="preserve"> 2 - Educateurs et élèves du préscolaire traditionnel  selon  la région et la  province (ou la préfecture) </t>
  </si>
  <si>
    <t xml:space="preserve">2 - المربون وتلاميذ الأولى التقليدي حسب الجهة والإقليم (أوالعمالة) </t>
  </si>
  <si>
    <t xml:space="preserve">     </t>
  </si>
  <si>
    <t xml:space="preserve"> 3 - Educateurs et élèves de l’enseignement préscolaire moderne  et public  selon la région et  la province (ou la préfecture) </t>
  </si>
  <si>
    <t xml:space="preserve">3 - المربون وتلاميذ التعليم الأولي العصري والعمومي  حسب الجهة والإقليم (أوالعمالة) </t>
  </si>
  <si>
    <t xml:space="preserve"> 5 - المؤسسات حسب الجهة والإقليم   (أوالعمالة) </t>
  </si>
  <si>
    <t>12- المسجلون الجدد بالسنة الأولى حسب الجهة والإقليم ( أوالعمالة)</t>
  </si>
  <si>
    <t>13- Elèves de la 6ème année selon la région et  la province (ou la préfecture)</t>
  </si>
  <si>
    <t>13- تلاميذ السنة السادسة حسب الجهة والإقليم   ( أوالعمالة)</t>
  </si>
  <si>
    <t xml:space="preserve">15- Etablissements et élèves selon la région et  la province    (ou la préfecture) </t>
  </si>
  <si>
    <t xml:space="preserve">15- المؤسسات والتلاميذ حسب الجهة والإقليم (أوالعمالة) </t>
  </si>
  <si>
    <t xml:space="preserve"> 17- المؤسسات حسب الجهة والإقليم  (أوالعمالة) </t>
  </si>
  <si>
    <t xml:space="preserve"> 27- هـيئة الـتدريـس حـسب الجهة والإقليم    (أوالعمالة) </t>
  </si>
  <si>
    <t>29- Nombre d’élèves selon la région et la province (ou la préfecture)</t>
  </si>
  <si>
    <t xml:space="preserve"> 29- عدد التلاميذ حسب الجهة والإقليم (أو العمالة) </t>
  </si>
  <si>
    <t>32- Etablissements et élèves selon la région et la province  (ou la préfecture)</t>
  </si>
  <si>
    <t xml:space="preserve"> 32- المؤسسات والتلاميذ حسب الجهة والإقليم (أوالعمالة)</t>
  </si>
  <si>
    <t xml:space="preserve">33- Répartition des candidats au baccalauréat selon les  académies </t>
  </si>
  <si>
    <t xml:space="preserve">33- توزيع المرشحين والناجحين في امتحانات الباكالوريا حسب الأكاديميات </t>
  </si>
  <si>
    <t xml:space="preserve">34- Candidats présents et admis aux examens du baccalauréat  selon la branche </t>
  </si>
  <si>
    <t xml:space="preserve">34- المرشحون الحاضرون والناجحون في امتحانات الباكالوريا  حسب الشعبة </t>
  </si>
  <si>
    <t xml:space="preserve">38- Effectif des étudiants du Brevet de Technicien Supérieur  par   sexe, niveau et province (ou préfecture) </t>
  </si>
  <si>
    <t xml:space="preserve">38- عدد طلبة شهادة التقني العالي حسب الجنس والمستوى   والإقليم (أو العمالة) </t>
  </si>
  <si>
    <t>40- Evolution du personnel enseignant permanent dans  les universités, les instituts et les écoles supérieures</t>
  </si>
  <si>
    <t xml:space="preserve">40- تطـورهيـئة التـدريس المداومة بالجامعات والمعاهـد  والمدارس العليا </t>
  </si>
  <si>
    <t>41- Personnel enseignant permanent  par type d'établissement   et par grade</t>
  </si>
  <si>
    <t>41- هيئة التدريس المداومة حسب نوع المؤسسة والدرجة</t>
  </si>
  <si>
    <t xml:space="preserve">45- Effectif des étudiants dans les instituts et les écoles  supérieures </t>
  </si>
  <si>
    <t xml:space="preserve">45- عدد الطلبة بالمعاهد والمدارس  العليا </t>
  </si>
  <si>
    <t>47- Effectif des étudiants résidant dans les cités  universitaires   par cité universitaire</t>
  </si>
  <si>
    <t xml:space="preserve">47- عدد الطلبة القاطنون بالأحياء الجامعية حسب الحي   الجامعي </t>
  </si>
  <si>
    <t>48- Effectif des lauréats des établissements universitaires par   domaine d'étude</t>
  </si>
  <si>
    <t>48- عدد المتخرجين من المؤسسات الجامعية  حسب  الميدان التعليمي</t>
  </si>
  <si>
    <t>52- Formation des Professeurs  du Primaire par Centre de Formation</t>
  </si>
  <si>
    <t>53- Formation des professeurs du secondaire collégial et qualifiant selon la discipline</t>
  </si>
  <si>
    <t>52- تكوين أساتذة  الابتدائي  حسب  المراكز</t>
  </si>
  <si>
    <t>54- تكوين أساتذة السلك الثانوي حسب مراكز  التكوين</t>
  </si>
  <si>
    <t>57- Statistiques générales sur la formation  professionnelle : Public et privé</t>
  </si>
  <si>
    <t xml:space="preserve">60- Effectif des stagiaires selon  le niveau et la région : Public et  privé    </t>
  </si>
  <si>
    <t>57- إحصائيات عامة حول التكوين  المهني :  عمومي وخصوصي</t>
  </si>
  <si>
    <t xml:space="preserve">60- عدد المتدربين حسب المستوى والجهة : عمومي  وخصوصي </t>
  </si>
  <si>
    <t xml:space="preserve">63- Effectif des stagiaires par niveau et secteur de formation  :   Public et privé </t>
  </si>
  <si>
    <t>63- عدد المتدربين حسب المستوى و قطاع   التكوين :  عمومي وخصوصي</t>
  </si>
  <si>
    <r>
      <t>الفصل   XI</t>
    </r>
    <r>
      <rPr>
        <b/>
        <sz val="20"/>
        <color rgb="FF000000"/>
        <rFont val="Calibri"/>
        <family val="2"/>
        <scheme val="minor"/>
      </rPr>
      <t xml:space="preserve"> - التعليم والتكوين</t>
    </r>
  </si>
  <si>
    <t xml:space="preserve">46- Effectif des étudiants résidant dans les cités  universitaires </t>
  </si>
  <si>
    <t>61- Effectif des stagiaires par niveau, région  et province (ou préfecture) : Public  et privé</t>
  </si>
  <si>
    <t>61- عدد المتدربين حسب المستوى والجهة  والإقليم (أوالعمالة) : عمومي و خصوصي</t>
  </si>
  <si>
    <t xml:space="preserve">12- Nouveaux inscrits en 1ère année selon la région et  la province  (ou la préfecture) </t>
  </si>
  <si>
    <t>27- Personnel enseignant selon la région et  la province  (ou la préfecture)</t>
  </si>
  <si>
    <t>43- عدد الطلبة المسجلون بالجامعات حسب الشعب (جميع   الأسلاك)</t>
  </si>
  <si>
    <t>44- الطلبة حسب الجامعة والمؤسسة (جميع الأسلاك)</t>
  </si>
  <si>
    <t>49- عدد المتخرجين بالمعاهد والمدارس العليا</t>
  </si>
  <si>
    <t>التــــلامــيــــذ  Elèves</t>
  </si>
  <si>
    <t xml:space="preserve">الفرعيات          </t>
  </si>
  <si>
    <t xml:space="preserve">          Satellites</t>
  </si>
  <si>
    <t xml:space="preserve">    Etablissements</t>
  </si>
  <si>
    <t xml:space="preserve">المؤسسات     </t>
  </si>
  <si>
    <t xml:space="preserve">       Satellites</t>
  </si>
  <si>
    <t xml:space="preserve">الفرعيات       </t>
  </si>
  <si>
    <t xml:space="preserve">        Etablissements</t>
  </si>
  <si>
    <t xml:space="preserve">المؤسسات        </t>
  </si>
  <si>
    <t xml:space="preserve">                    Milieu rural</t>
  </si>
  <si>
    <t xml:space="preserve">                        Milieu rural</t>
  </si>
  <si>
    <t xml:space="preserve">                           Milieu rural</t>
  </si>
  <si>
    <t xml:space="preserve">        حضري + قروي</t>
  </si>
  <si>
    <t xml:space="preserve">                        Urbain + Rural</t>
  </si>
  <si>
    <t xml:space="preserve">               Milieu rural</t>
  </si>
  <si>
    <t xml:space="preserve"> الوسط القــروي               </t>
  </si>
  <si>
    <t xml:space="preserve">               Urbain + Rural</t>
  </si>
  <si>
    <t xml:space="preserve">   الوسط القروي                       </t>
  </si>
  <si>
    <t xml:space="preserve">                   Milieu rural</t>
  </si>
  <si>
    <t xml:space="preserve">                       Milieu rural</t>
  </si>
  <si>
    <r>
      <t xml:space="preserve">    التلاميـــذ  </t>
    </r>
    <r>
      <rPr>
        <sz val="9"/>
        <rFont val="Times New Roman"/>
        <family val="1"/>
      </rPr>
      <t>(1)</t>
    </r>
    <r>
      <rPr>
        <b/>
        <sz val="10"/>
        <rFont val="Times New Roman"/>
        <family val="1"/>
      </rPr>
      <t xml:space="preserve">  Elèves           </t>
    </r>
  </si>
  <si>
    <t>الثانويات</t>
  </si>
  <si>
    <t xml:space="preserve">     Professionnel Industiel</t>
  </si>
  <si>
    <t xml:space="preserve">     Professionnel Agricole</t>
  </si>
  <si>
    <t xml:space="preserve">     Professionnel Services</t>
  </si>
  <si>
    <t xml:space="preserve">    Professionnel Services</t>
  </si>
  <si>
    <t xml:space="preserve">  Sciences Expérimentales - Option Espagnole</t>
  </si>
  <si>
    <t xml:space="preserve">الأجانب                </t>
  </si>
  <si>
    <t>Université Moulay Slimane - Beni Mellal</t>
  </si>
  <si>
    <t xml:space="preserve">              Etrangers</t>
  </si>
  <si>
    <t xml:space="preserve">                               Total</t>
  </si>
  <si>
    <t xml:space="preserve">  المجموع   </t>
  </si>
  <si>
    <t xml:space="preserve">                                                              المجموع                               </t>
  </si>
  <si>
    <t xml:space="preserve">الأجانب          </t>
  </si>
  <si>
    <t xml:space="preserve">            التبريز</t>
  </si>
  <si>
    <t xml:space="preserve">          Tech. Spécialisé</t>
  </si>
  <si>
    <t xml:space="preserve">11 - 30 التلاميذ حسب المستوى </t>
  </si>
  <si>
    <t>11 - 31 معطيات عامة</t>
  </si>
  <si>
    <t xml:space="preserve">11 - 44 الطلبة حسب الجامعة </t>
  </si>
  <si>
    <t>11 -44 الطلبة  حسب الجامعة</t>
  </si>
  <si>
    <r>
      <t xml:space="preserve"> Université Mohammed 1</t>
    </r>
    <r>
      <rPr>
        <b/>
        <vertAlign val="superscript"/>
        <sz val="10"/>
        <rFont val="Times New Roman"/>
        <family val="1"/>
      </rPr>
      <t>er</t>
    </r>
    <r>
      <rPr>
        <b/>
        <sz val="10"/>
        <rFont val="Times New Roman"/>
        <family val="1"/>
      </rPr>
      <t>-Oujda</t>
    </r>
  </si>
  <si>
    <t xml:space="preserve">    أستاذ تعليم عالي مساعد</t>
  </si>
  <si>
    <t>2020-2021</t>
  </si>
  <si>
    <t>Lettres, sciences humaines et Art</t>
  </si>
  <si>
    <t xml:space="preserve">IM6LEC Rabat </t>
  </si>
  <si>
    <t xml:space="preserve">
التعليم الأصيل</t>
  </si>
  <si>
    <t xml:space="preserve">  Paramédical</t>
  </si>
  <si>
    <t>الشبه طبي</t>
  </si>
  <si>
    <t xml:space="preserve">Science du Sport </t>
  </si>
  <si>
    <t>علوم الرياضة</t>
  </si>
  <si>
    <t>Sciences de l'Education (ENS &amp; ENSET)</t>
  </si>
  <si>
    <t>Université Hassan II  -Casablanca</t>
  </si>
  <si>
    <t>جامعة الحسن الثاني عين الشق ـ الدارالبيضاء</t>
  </si>
  <si>
    <t>ك. ع. ق. ا. ا. الدار البيضاء</t>
  </si>
  <si>
    <t xml:space="preserve"> ك. ع. ق. ا. ا. المحمدية</t>
  </si>
  <si>
    <t>ك. ع. ق. ا. ا. عين السبع</t>
  </si>
  <si>
    <t>كلية الآداب والعلوم الانسانية عين الشق الدار البيضاء</t>
  </si>
  <si>
    <t>كلية الآداب والعلوم الانسانية بن مسيك الدار البيضاء</t>
  </si>
  <si>
    <t>كلية الآداب والعلوم الانسانية المحمدية</t>
  </si>
  <si>
    <t>كلية العلوم عين الشق الدار البيضاء</t>
  </si>
  <si>
    <t>كلية العلوم بن مسيك الدارالبيضاء</t>
  </si>
  <si>
    <t>كلية العلوم والتقنيات المحمدية</t>
  </si>
  <si>
    <t>كلية الطب والصيدلة الدار البيضاء</t>
  </si>
  <si>
    <t>كلية طب الأسنان الدار البيضاء</t>
  </si>
  <si>
    <t>م. الوطنية العليا للكهرباء والميكانيك الدار البيضاء</t>
  </si>
  <si>
    <t>المدرسة الوطنية للفنون والمهن الدار البيضاء</t>
  </si>
  <si>
    <t>المدرسة العليا للفن و التصميم</t>
  </si>
  <si>
    <t>المدرسة الوطنية للتجارة والتسيير الدارالبيضاء</t>
  </si>
  <si>
    <t>المدرسة العليا للتكنولوجيا الدارالبيضاء</t>
  </si>
  <si>
    <t>المدرسة العليا للأساتذة الدارالبيضاء</t>
  </si>
  <si>
    <t>المدرسة العليا لأساتذة التعليم التقني المحمدية</t>
  </si>
  <si>
    <t xml:space="preserve">   ENCG El Hajeb </t>
  </si>
  <si>
    <t xml:space="preserve">  المدرسة الوطنية للتجارة والتسيير الحاجب</t>
  </si>
  <si>
    <t xml:space="preserve">  Faculté Chariâa Agadir</t>
  </si>
  <si>
    <t>كلية الشريعة أكادير</t>
  </si>
  <si>
    <t xml:space="preserve">  FSJES Agadir</t>
  </si>
  <si>
    <t>ك. ع. ق. ا. ا.  أكادير</t>
  </si>
  <si>
    <t xml:space="preserve">  FSJES Ait melloul</t>
  </si>
  <si>
    <t>ك. ع. ق. ا. ا.  أيت ملول</t>
  </si>
  <si>
    <t xml:space="preserve">  FLSH Agadir</t>
  </si>
  <si>
    <t xml:space="preserve">  FL, Arts et SH Ait melloul</t>
  </si>
  <si>
    <t xml:space="preserve">  FS Agadir</t>
  </si>
  <si>
    <t>كلية العلوم أكادير</t>
  </si>
  <si>
    <t xml:space="preserve">  FS appliquées  Ait Melloul</t>
  </si>
  <si>
    <t>كلية العلوم التطبيقية آيت ملول</t>
  </si>
  <si>
    <t xml:space="preserve">  FP Ouarzazate</t>
  </si>
  <si>
    <t>كلية متعددة التخصصات وارززات</t>
  </si>
  <si>
    <t xml:space="preserve">  FP Es-smara</t>
  </si>
  <si>
    <t>كلية متعددة التخصصات السمارة</t>
  </si>
  <si>
    <t xml:space="preserve">  FP Taroudant</t>
  </si>
  <si>
    <t>كلية متعددة التخصصات تارودانت</t>
  </si>
  <si>
    <t>كلية الطب والصيدلة أكادير</t>
  </si>
  <si>
    <t>المدرسة الوطنية للعلوم التطبيقية أكادير</t>
  </si>
  <si>
    <t>المدرسة الوطنية للتجارة والتسيير أكادير</t>
  </si>
  <si>
    <t>المدرسة الوطنية للتجارة والتسيير الداحلة</t>
  </si>
  <si>
    <t xml:space="preserve">  EST Agadir</t>
  </si>
  <si>
    <t>المدرسة العليا للتكنولوجيا أكادير</t>
  </si>
  <si>
    <t xml:space="preserve">  EST Guelmim</t>
  </si>
  <si>
    <t>المدرسة العليا للتكنولوجيا كلميم</t>
  </si>
  <si>
    <t xml:space="preserve">  EST Laayoune</t>
  </si>
  <si>
    <t>المدرسة العليا للتكنولوجيا العيون</t>
  </si>
  <si>
    <t xml:space="preserve">  ESEF Agadir</t>
  </si>
  <si>
    <t xml:space="preserve">  المدرسة الوطنية للتجارة و التسيير - سطات</t>
  </si>
  <si>
    <t xml:space="preserve">  ENSA Berrechid</t>
  </si>
  <si>
    <t xml:space="preserve">Enseignement originel </t>
  </si>
  <si>
    <t xml:space="preserve">Science du sport </t>
  </si>
  <si>
    <t xml:space="preserve">Enseignement Originel </t>
  </si>
  <si>
    <t xml:space="preserve">التعليم الأصيل </t>
  </si>
  <si>
    <t>ENS/ ENSET/ ESEF</t>
  </si>
  <si>
    <t xml:space="preserve">  الآداب و العلوم الإنسانية</t>
  </si>
  <si>
    <t xml:space="preserve">  علوم - خيار فرنسية</t>
  </si>
  <si>
    <t xml:space="preserve">  علوم - خيار إنجليزية</t>
  </si>
  <si>
    <t xml:space="preserve">  علوم - خيار إسبانية</t>
  </si>
  <si>
    <t xml:space="preserve">  التكنولوجيا</t>
  </si>
  <si>
    <t xml:space="preserve">  مهني </t>
  </si>
  <si>
    <t xml:space="preserve">  العلوم التجريبية</t>
  </si>
  <si>
    <t xml:space="preserve">  العلوم التجريبية - خيار فرنسية</t>
  </si>
  <si>
    <t xml:space="preserve">  العلوم التجريبية - خيار إنجليزية</t>
  </si>
  <si>
    <t xml:space="preserve">  العلوم التجريبية - خيار إسبانية</t>
  </si>
  <si>
    <t xml:space="preserve">  العلوم الرياضية - خيار فرنسية</t>
  </si>
  <si>
    <t xml:space="preserve">  آداب</t>
  </si>
  <si>
    <t xml:space="preserve">  Lettres - Option Français-Anglais-Espagnol</t>
  </si>
  <si>
    <t xml:space="preserve">  آداب - خيار فرنسية - إنجليزية-إسبانية</t>
  </si>
  <si>
    <t xml:space="preserve">  علوم إنسانية</t>
  </si>
  <si>
    <t xml:space="preserve">  Sciences Humaines  Option Français-Anglais-Espagnol</t>
  </si>
  <si>
    <t xml:space="preserve">  علوم إنسانية- خيار فرنسية - إنجليزية-إسبانية</t>
  </si>
  <si>
    <t xml:space="preserve">  علوم الحياة والأرض</t>
  </si>
  <si>
    <t xml:space="preserve">  Sciences de la vie et de la terre-Option  Français-Anglais</t>
  </si>
  <si>
    <t xml:space="preserve">  علوم فيزيائية</t>
  </si>
  <si>
    <t xml:space="preserve">  علوم فيزيائية - خيار فرنسية</t>
  </si>
  <si>
    <t xml:space="preserve">  علوم رياضية أ</t>
  </si>
  <si>
    <t xml:space="preserve">  علوم رياضية  أ - خيار فرنسية</t>
  </si>
  <si>
    <t xml:space="preserve">  علوم رياضية ب</t>
  </si>
  <si>
    <t xml:space="preserve">  علوم رياضية ب - خيار فرنسية</t>
  </si>
  <si>
    <t xml:space="preserve">  علوم اقتصادية</t>
  </si>
  <si>
    <t xml:space="preserve">  علوم التدبير المحاسباتي</t>
  </si>
  <si>
    <t xml:space="preserve">  العلوم والتكنولوجيات الكهربائية</t>
  </si>
  <si>
    <t xml:space="preserve">   الآداب و العلوم الإنسانية</t>
  </si>
  <si>
    <t xml:space="preserve">   الجدع الشترك العلوم</t>
  </si>
  <si>
    <t>2021-2022</t>
  </si>
  <si>
    <t xml:space="preserve">         حضري + قروي      </t>
  </si>
  <si>
    <t>-</t>
  </si>
  <si>
    <t xml:space="preserve">   آسفي</t>
  </si>
  <si>
    <t xml:space="preserve">  الرشيدية</t>
  </si>
  <si>
    <t xml:space="preserve">   اشتوكة آيت باها</t>
  </si>
  <si>
    <t xml:space="preserve">  إانزكان آيت ملول</t>
  </si>
  <si>
    <t>المصدر : وزارة التربية الوطنية والتعليم الأولي والرياضة.</t>
  </si>
  <si>
    <t xml:space="preserve"> Source : Ministère de l'Education Nationale, du Préscolaire et des Sports.</t>
  </si>
  <si>
    <r>
      <t xml:space="preserve">11 - 2 </t>
    </r>
    <r>
      <rPr>
        <b/>
        <sz val="16"/>
        <rFont val="Times New Roman"/>
        <family val="1"/>
      </rPr>
      <t xml:space="preserve">المربون وتلاميذ التعليم الأولي </t>
    </r>
  </si>
  <si>
    <t xml:space="preserve">   إنزكان آيت ملول</t>
  </si>
  <si>
    <t xml:space="preserve">   اشتوكة اآت باها</t>
  </si>
  <si>
    <t>الإعداديات</t>
  </si>
  <si>
    <r>
      <t>11 -22</t>
    </r>
    <r>
      <rPr>
        <b/>
        <sz val="16"/>
        <rFont val="Times New Roman"/>
        <family val="1"/>
      </rPr>
      <t xml:space="preserve"> التلاميذ الجدد والمكررون  </t>
    </r>
  </si>
  <si>
    <t>التعليم الثانوي الإعدادي الخصوصي</t>
  </si>
  <si>
    <t xml:space="preserve">   إفران</t>
  </si>
  <si>
    <t xml:space="preserve">   انزكان آيت ملول</t>
  </si>
  <si>
    <r>
      <t>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</si>
  <si>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>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>Année</t>
    </r>
  </si>
  <si>
    <t>Technologie</t>
  </si>
  <si>
    <t xml:space="preserve">    Sciences et Technologies Mécaniques</t>
  </si>
  <si>
    <t xml:space="preserve">    Sciences et Technologies Electriques</t>
  </si>
  <si>
    <t xml:space="preserve">   Let. et Sc. Hum. - Option Anglais</t>
  </si>
  <si>
    <t xml:space="preserve">   Let.et Sc. Hum. -Option Français</t>
  </si>
  <si>
    <t xml:space="preserve">   Let. et Sc. Hum. - Option Espagnole</t>
  </si>
  <si>
    <t xml:space="preserve">   Sciences</t>
  </si>
  <si>
    <t xml:space="preserve">   Sciences - Option Anglais</t>
  </si>
  <si>
    <t xml:space="preserve">   Sciences- Option Français</t>
  </si>
  <si>
    <t xml:space="preserve">   Sciences - Option Espagnole</t>
  </si>
  <si>
    <t xml:space="preserve">   Professionnel Industriel</t>
  </si>
  <si>
    <t xml:space="preserve">   Professionnel Agricole</t>
  </si>
  <si>
    <t xml:space="preserve">   Professionnel Services</t>
  </si>
  <si>
    <t xml:space="preserve">  Sciences et technologies mécaniques</t>
  </si>
  <si>
    <t xml:space="preserve"> 11 - 33 Répartition des candidats et des admis au </t>
  </si>
  <si>
    <t xml:space="preserve">             baccalauréat selon les académies et le sexe</t>
  </si>
  <si>
    <t xml:space="preserve">           الباكالوريا حسب الأكاديميات والجنس</t>
  </si>
  <si>
    <t xml:space="preserve">   Féminin </t>
  </si>
  <si>
    <t xml:space="preserve">  الإناث</t>
  </si>
  <si>
    <t>الشعبة</t>
  </si>
  <si>
    <t>Mathématiques, Physiques (MP)</t>
  </si>
  <si>
    <t>الرياضيات والفيزياء</t>
  </si>
  <si>
    <t>Economie et Commerce - Option Scientifique (ECS)</t>
  </si>
  <si>
    <t>الاقتصاد والتجارة - تخصص علمي</t>
  </si>
  <si>
    <t>Economie et Commerce - Option Technologie (ECT)</t>
  </si>
  <si>
    <t>الاقتصاد والتجارة - تخصص تكنولوجي</t>
  </si>
  <si>
    <t>التكنولوجيا والعلوم الصناعية</t>
  </si>
  <si>
    <t>Physique, Chimie et Sciences de l'Ingénieur (PCSI)</t>
  </si>
  <si>
    <t>الفيزياء والكيمياء وعلوم المهندس</t>
  </si>
  <si>
    <t>Mathématiques, Physiques et Sciences de l'Ingénieur (MPSI)</t>
  </si>
  <si>
    <t>الرياضيات والفيزياء وعلوم المهندس</t>
  </si>
  <si>
    <t>Total Général</t>
  </si>
  <si>
    <t>المجموع العام</t>
  </si>
  <si>
    <t>Classes</t>
  </si>
  <si>
    <t xml:space="preserve"> الرباط - سلا - القنيطرة</t>
  </si>
  <si>
    <t>11 - 37  Effectifs des étudiants du Brevet de</t>
  </si>
  <si>
    <t>Hay Hassani</t>
  </si>
  <si>
    <t>الحي الحسني</t>
  </si>
  <si>
    <t>Khémisset</t>
  </si>
  <si>
    <t>Branche</t>
  </si>
  <si>
    <t xml:space="preserve">11 - 36 Répartition des étudiants des classes </t>
  </si>
  <si>
    <t>Région</t>
  </si>
  <si>
    <t>Elèves</t>
  </si>
  <si>
    <t xml:space="preserve">المجموع </t>
  </si>
  <si>
    <t>عدد الأقسام</t>
  </si>
  <si>
    <t>الجهة</t>
  </si>
  <si>
    <t xml:space="preserve">            par sexe, niveau et branche</t>
  </si>
  <si>
    <t xml:space="preserve">            والمستوى والشعبة</t>
  </si>
  <si>
    <t xml:space="preserve">            حسب التخصص </t>
  </si>
  <si>
    <t xml:space="preserve">11 - 36 توزيع طلبة الأقسام التحضيرية </t>
  </si>
  <si>
    <t xml:space="preserve">             du Primaire par ٌrégion</t>
  </si>
  <si>
    <t>Economie et Gestion</t>
  </si>
  <si>
    <t>الاقتصاد و التدبير</t>
  </si>
  <si>
    <t xml:space="preserve">Technologie
 </t>
  </si>
  <si>
    <t xml:space="preserve">التكنولوجيا
 </t>
  </si>
  <si>
    <t>التربية الإسلامية</t>
  </si>
  <si>
    <t>الاجتماعيات</t>
  </si>
  <si>
    <t>الفيزياء والكيمياء</t>
  </si>
  <si>
    <t>التربية البدنية</t>
  </si>
  <si>
    <t xml:space="preserve">          الإعدادي والتأهيلي حسب الشعبة  </t>
  </si>
  <si>
    <t xml:space="preserve">             (collégial + qualifiant) selon la région</t>
  </si>
  <si>
    <r>
      <t>11 - 54</t>
    </r>
    <r>
      <rPr>
        <b/>
        <sz val="16"/>
        <rFont val="Times New Roman"/>
        <family val="1"/>
      </rPr>
      <t xml:space="preserve"> تكوين أساتذة التعليم الثانوي   </t>
    </r>
  </si>
  <si>
    <t xml:space="preserve">         (الإعدادي والتأهيلي) حسب الجهة </t>
  </si>
  <si>
    <t>مراكش -آسفي</t>
  </si>
  <si>
    <t xml:space="preserve">11 - 57 إحصائيات عامة حول التكوين </t>
  </si>
  <si>
    <t xml:space="preserve">   عدد المتدربين                </t>
  </si>
  <si>
    <t xml:space="preserve"> عدد الخريجين                </t>
  </si>
  <si>
    <t xml:space="preserve">           Effectifs des stagiaires</t>
  </si>
  <si>
    <t xml:space="preserve">                    Effectifs des lauréats</t>
  </si>
  <si>
    <t xml:space="preserve"> Source : Ministère de l’Inclusion économique, de la Petite entreprise, de l’Emploi et des Compétences</t>
  </si>
  <si>
    <t>المصدر:  وزارة الإدماج الاقتصادي والمقاولة الصغرى، والتشغيل والكفاءات</t>
  </si>
  <si>
    <t xml:space="preserve">            التكوين : عمومي وخصوصي </t>
  </si>
  <si>
    <t>(داخل المؤسسات وبالتمرس المهني)</t>
  </si>
  <si>
    <t>S</t>
  </si>
  <si>
    <t>Q</t>
  </si>
  <si>
    <t>T</t>
  </si>
  <si>
    <t>Somme de Total</t>
  </si>
  <si>
    <t>Somme de Total Fille</t>
  </si>
  <si>
    <t xml:space="preserve">     الإنـــاث</t>
  </si>
  <si>
    <t>المصدر : وزارة الإدماج الاقتصادي والمقاولة الصغرى والتشغيل والكفاءات.</t>
  </si>
  <si>
    <t xml:space="preserve"> Source : Ministère de l'Inclusion Economique, de la Petite entreprise, de l'Emploi et des Compétences.</t>
  </si>
  <si>
    <t xml:space="preserve">             (داخل المؤسسات وبالتمرس المهني) </t>
  </si>
  <si>
    <t xml:space="preserve">(داخل المؤسسات وبالتمرس المهني)     </t>
  </si>
  <si>
    <t xml:space="preserve">       Ensemble</t>
  </si>
  <si>
    <t xml:space="preserve">غرف التجارة   والصناعة </t>
  </si>
  <si>
    <t>الإدارة  والتسيير والتجارة</t>
  </si>
  <si>
    <t>Métiers de l’Automobile</t>
  </si>
  <si>
    <t>مهن السيارات</t>
  </si>
  <si>
    <t>Bâtiment et Travaux Publics</t>
  </si>
  <si>
    <t>الحلاقة والتجميل</t>
  </si>
  <si>
    <t>Industrie Agroalimentaire</t>
  </si>
  <si>
    <t>الشبه الطبي والصحة</t>
  </si>
  <si>
    <t>Digital et Intelligence Artificielle</t>
  </si>
  <si>
    <t>الرقمي والذكاء الصناعي</t>
  </si>
  <si>
    <t>Industrie Graphique</t>
  </si>
  <si>
    <t>صناعة الجرافيك</t>
  </si>
  <si>
    <t xml:space="preserve"> Source : Ministère de l'Enseignement Supérieur, de la Recherche Scientifique et de l'Innovation.</t>
  </si>
  <si>
    <t>المصدر : وزارة التعليم العالي و البحث العلمي والابتكار</t>
  </si>
  <si>
    <r>
      <t xml:space="preserve"> Universités </t>
    </r>
    <r>
      <rPr>
        <sz val="11"/>
        <rFont val="Times New Roman"/>
        <family val="1"/>
      </rPr>
      <t>(1)</t>
    </r>
  </si>
  <si>
    <r>
      <t xml:space="preserve">الجامعات </t>
    </r>
    <r>
      <rPr>
        <sz val="12"/>
        <rFont val="Times New Roman"/>
        <family val="1"/>
      </rPr>
      <t>(1)</t>
    </r>
  </si>
  <si>
    <r>
      <t xml:space="preserve"> Instituts et écoles supérieures </t>
    </r>
    <r>
      <rPr>
        <sz val="11"/>
        <rFont val="Times New Roman"/>
        <family val="1"/>
      </rPr>
      <t>(2)</t>
    </r>
  </si>
  <si>
    <r>
      <t xml:space="preserve">المعاهد والمدارس العليا </t>
    </r>
    <r>
      <rPr>
        <sz val="12"/>
        <rFont val="Times New Roman"/>
        <family val="1"/>
      </rPr>
      <t>(2)</t>
    </r>
  </si>
  <si>
    <t xml:space="preserve">         أستاذ التعليم العالي         </t>
  </si>
  <si>
    <t>كليات الطب والصيدلة</t>
  </si>
  <si>
    <t>كليات طب الأسنان</t>
  </si>
  <si>
    <t>مدارس علوم المهندس</t>
  </si>
  <si>
    <t>المدارس الوطنية للتجارة والتسيير</t>
  </si>
  <si>
    <t>المدارس العليا للتكنولوجيا</t>
  </si>
  <si>
    <t xml:space="preserve">المدارس العليا للأساتذة والمدارس العليا للتربية والتكوين </t>
  </si>
  <si>
    <t>معاهد علوم الرياضة</t>
  </si>
  <si>
    <t xml:space="preserve">                 </t>
  </si>
  <si>
    <t>جامعة ابن زهر أكادير</t>
  </si>
  <si>
    <t>Université Ibn Zohr Agadir</t>
  </si>
  <si>
    <t>جامعة ابن طفيل القنيطرة</t>
  </si>
  <si>
    <t>Université Ibn Toufaïl Kénitra</t>
  </si>
  <si>
    <t>جامعة مولاي إسماعيل مكناس</t>
  </si>
  <si>
    <t>Université Moulay Ismaïl Meknès</t>
  </si>
  <si>
    <t>جامعة شعيب الدكالي الجديدة</t>
  </si>
  <si>
    <t>Université Chouaïb Eddoukkali El Jadida</t>
  </si>
  <si>
    <r>
      <t>Université Mohammed 1</t>
    </r>
    <r>
      <rPr>
        <vertAlign val="superscript"/>
        <sz val="11"/>
        <color indexed="8"/>
        <rFont val="Times New Roman"/>
        <family val="1"/>
      </rPr>
      <t xml:space="preserve">er </t>
    </r>
    <r>
      <rPr>
        <sz val="11"/>
        <color indexed="8"/>
        <rFont val="Times New Roman"/>
        <family val="1"/>
      </rPr>
      <t>Oujda</t>
    </r>
  </si>
  <si>
    <t>جامعة سيدي محمد بن عبد الله فاس</t>
  </si>
  <si>
    <r>
      <t xml:space="preserve">             universités selon les branches </t>
    </r>
    <r>
      <rPr>
        <sz val="10"/>
        <rFont val="Times New Roman"/>
        <family val="1"/>
      </rPr>
      <t>(tous cycles)(1)</t>
    </r>
  </si>
  <si>
    <t xml:space="preserve">Sciences Juridiques Economiques </t>
  </si>
  <si>
    <t xml:space="preserve">العلوم القانونية والاقتصادية </t>
  </si>
  <si>
    <t xml:space="preserve">  والاجتماعية</t>
  </si>
  <si>
    <t>Paramédical</t>
  </si>
  <si>
    <t xml:space="preserve">   et Sociales</t>
  </si>
  <si>
    <t xml:space="preserve">   والاجتماعية</t>
  </si>
  <si>
    <t>Sciences et Techniques</t>
  </si>
  <si>
    <t>Médecine dentaire</t>
  </si>
  <si>
    <t xml:space="preserve">  كلية العلوم القانونية والاقتصادية  </t>
  </si>
  <si>
    <t xml:space="preserve">   والاجتماعية  أكدال/الرباط</t>
  </si>
  <si>
    <t xml:space="preserve">  كلية العلوم القانونية والاقتصادية والاجتماعية </t>
  </si>
  <si>
    <t xml:space="preserve">    السويسي الرياط</t>
  </si>
  <si>
    <t xml:space="preserve">   والاجتماعية سلا </t>
  </si>
  <si>
    <t xml:space="preserve">  المدرسة الوطنية العليا للفنون والمهن الرباط</t>
  </si>
  <si>
    <t xml:space="preserve">  كلية العلوم القانونية والاقتصادية </t>
  </si>
  <si>
    <t xml:space="preserve">   Ecole Supérieure de Technologie Oujda</t>
  </si>
  <si>
    <t xml:space="preserve">   ESEF Oujda</t>
  </si>
  <si>
    <t xml:space="preserve">  المدرسة العليا للتربية والتكوين 
وجدة</t>
  </si>
  <si>
    <t xml:space="preserve">   EST Nador</t>
  </si>
  <si>
    <t xml:space="preserve">  المدرسة العليا للتكنولوجيا الناظور</t>
  </si>
  <si>
    <t xml:space="preserve">  كلية اللغة العربية مراكش</t>
  </si>
  <si>
    <t xml:space="preserve">    Economiques et Sociales Marrakech</t>
  </si>
  <si>
    <t xml:space="preserve">   والاجتماعية مراكش</t>
  </si>
  <si>
    <t xml:space="preserve">    Economiques et Sociales Kelaa des Sraghna</t>
  </si>
  <si>
    <t xml:space="preserve">   والاجتماعية قلعة السراغنة</t>
  </si>
  <si>
    <t xml:space="preserve">   Faculté des Sciences Es-Semlalia-Marrakech</t>
  </si>
  <si>
    <t xml:space="preserve">   Faculté  Polydisciplinaire - Safi</t>
  </si>
  <si>
    <t xml:space="preserve">  كلية متعددة التخصصات آسفي</t>
  </si>
  <si>
    <t xml:space="preserve">   Ecole Nationale des Sciences Appliquées Marrakech</t>
  </si>
  <si>
    <t xml:space="preserve">  المدرسة الوطنية للعلوم التطبيقية مراكش</t>
  </si>
  <si>
    <t xml:space="preserve">   Ecole Nationale des Sciences Appliquées Safi</t>
  </si>
  <si>
    <t xml:space="preserve">   Ecole Nationale de Commerce  </t>
  </si>
  <si>
    <t xml:space="preserve">   Ecole Supérieure de Technologie Safi</t>
  </si>
  <si>
    <t xml:space="preserve">   Ecole Supérieure de Technologie Essaouira</t>
  </si>
  <si>
    <t xml:space="preserve">   Ecole Supérieure de Technologie Kelaa des Sraghna</t>
  </si>
  <si>
    <t xml:space="preserve">  'المدرسة العليا للتكنولوجيا قلعة السراغنة</t>
  </si>
  <si>
    <t xml:space="preserve">  كلية الاقتصاد والتدبير بني ملال</t>
  </si>
  <si>
    <t xml:space="preserve">  كلية متعددة التخصصات ـ خريبكة</t>
  </si>
  <si>
    <t xml:space="preserve">  كلية متعددة التخصصات ـ  بني ملال </t>
  </si>
  <si>
    <t xml:space="preserve">   Centre Universitaire Azilal</t>
  </si>
  <si>
    <t xml:space="preserve">  المركز الجامعي أزيلال</t>
  </si>
  <si>
    <t xml:space="preserve">   Centre Universitaire Khénifra</t>
  </si>
  <si>
    <t xml:space="preserve">  المركز الجامعي خنيفرة</t>
  </si>
  <si>
    <t xml:space="preserve">   Centre Universitaire Fquih Ben Salah</t>
  </si>
  <si>
    <t xml:space="preserve">  المركز الجامعي الفقيه بنصالج</t>
  </si>
  <si>
    <t xml:space="preserve">  المدرسة العليا للتربية والتكوين بني ملال </t>
  </si>
  <si>
    <t xml:space="preserve">   FSJES Casablanca</t>
  </si>
  <si>
    <t xml:space="preserve">   FSJES Mohammadia</t>
  </si>
  <si>
    <t xml:space="preserve">   FSJES Aïn Sebaa Casablanca</t>
  </si>
  <si>
    <t xml:space="preserve">   FLSH Aïn Chock</t>
  </si>
  <si>
    <t xml:space="preserve">   FLSH Ben M'Sick Casablanca</t>
  </si>
  <si>
    <t xml:space="preserve">  FLSH Mohammadia</t>
  </si>
  <si>
    <t xml:space="preserve">  FS Aïn Chock Casablanca</t>
  </si>
  <si>
    <t xml:space="preserve">  FS Ben M'Sick Casablanca</t>
  </si>
  <si>
    <t xml:space="preserve">  FST Mohammadia</t>
  </si>
  <si>
    <t xml:space="preserve">  FMPh Casablanca</t>
  </si>
  <si>
    <t xml:space="preserve">  FMD Casablanca</t>
  </si>
  <si>
    <t xml:space="preserve">  ENSEM Casablanca</t>
  </si>
  <si>
    <t xml:space="preserve">  ENSAM Casablanca</t>
  </si>
  <si>
    <t xml:space="preserve">  ENS d'art et Design </t>
  </si>
  <si>
    <t xml:space="preserve">  ENCG Casablanca</t>
  </si>
  <si>
    <t xml:space="preserve">  EST Casablanca</t>
  </si>
  <si>
    <t xml:space="preserve">  ENS Casablanca</t>
  </si>
  <si>
    <t xml:space="preserve">  ENSET Mohammadia</t>
  </si>
  <si>
    <t>Université Ibn Tofaïl-Kénitra</t>
  </si>
  <si>
    <t xml:space="preserve">  FLLA Kenitra</t>
  </si>
  <si>
    <t xml:space="preserve">  FSHS Kenitra</t>
  </si>
  <si>
    <t xml:space="preserve">  FEG Kenitra </t>
  </si>
  <si>
    <t xml:space="preserve">  Faculté des Sciences </t>
  </si>
  <si>
    <t xml:space="preserve">  Faculté des Sciences Juridiques et Politiques </t>
  </si>
  <si>
    <t xml:space="preserve">  كلية العلوم القانونية والسياسية  </t>
  </si>
  <si>
    <t xml:space="preserve">    Kenitra</t>
  </si>
  <si>
    <t xml:space="preserve">   القنيطرة </t>
  </si>
  <si>
    <t xml:space="preserve">   IMS Kenitra</t>
  </si>
  <si>
    <t xml:space="preserve">  معهد مهن الرياضة القنيطرة</t>
  </si>
  <si>
    <t xml:space="preserve">  المدرسة العليا للتربية والتكوين - القنيطرة</t>
  </si>
  <si>
    <t xml:space="preserve">   والاجتماعية طنجة</t>
  </si>
  <si>
    <t xml:space="preserve">   والاجتماعية تطوان</t>
  </si>
  <si>
    <t xml:space="preserve">  كلية الطب والصيدلة طنجة</t>
  </si>
  <si>
    <t xml:space="preserve">  كلية متعددة التخصصات العرائش</t>
  </si>
  <si>
    <t xml:space="preserve">  كلية متعددة التخصصات  القصر الكبير</t>
  </si>
  <si>
    <t xml:space="preserve">   والاجتماعية </t>
  </si>
  <si>
    <t xml:space="preserve">  كلية متعددة التخصصات الرشيدية</t>
  </si>
  <si>
    <t>كلية الآداب والعلوم الإنسانية أكادير</t>
  </si>
  <si>
    <t>كلية اللغات والفنون والعلوم الإنسانية آيت ملول</t>
  </si>
  <si>
    <t xml:space="preserve">  FMP Laâyoune</t>
  </si>
  <si>
    <t>كلية الطب والصيدلة العيون</t>
  </si>
  <si>
    <t xml:space="preserve">  EST Dakhla</t>
  </si>
  <si>
    <t>المدرسة العليا للتكنولوجيا الداخلة</t>
  </si>
  <si>
    <t xml:space="preserve">   FEG Guelmim</t>
  </si>
  <si>
    <t>كلية الاقتصاد و التدبير - كلميم</t>
  </si>
  <si>
    <t xml:space="preserve">   FMPh Agadir</t>
  </si>
  <si>
    <t xml:space="preserve">   ENSA Agadir</t>
  </si>
  <si>
    <t xml:space="preserve">   ENCG Agadir </t>
  </si>
  <si>
    <t xml:space="preserve">   ENCG Dakhla</t>
  </si>
  <si>
    <t>المدرسة العليا للتربية والتكوين - أكادير</t>
  </si>
  <si>
    <t xml:space="preserve">  كلية متعددة التخصصات سيدي بنور</t>
  </si>
  <si>
    <t xml:space="preserve">  المدرسة العليا للتربية والتكوين - الجديدة</t>
  </si>
  <si>
    <t xml:space="preserve">  FSJP Settat </t>
  </si>
  <si>
    <t xml:space="preserve">  FEG Settat</t>
  </si>
  <si>
    <t xml:space="preserve">  Faculté des Sciences et Techniques </t>
  </si>
  <si>
    <t xml:space="preserve">  FLASH Settat</t>
  </si>
  <si>
    <t xml:space="preserve">  كلية اللغات والفنون والعلوم الإنسانية سطات</t>
  </si>
  <si>
    <t xml:space="preserve">  Ecole Nationale de Commerce et de Gestion </t>
  </si>
  <si>
    <t xml:space="preserve">  المدرسة الوطنية للعلوم التطبيقية برشيد</t>
  </si>
  <si>
    <t xml:space="preserve">  Institut Supérieur des Sciences de la Santé</t>
  </si>
  <si>
    <t xml:space="preserve">  Institut Supérieur de Sport Settat</t>
  </si>
  <si>
    <t xml:space="preserve">  ESEF Settat</t>
  </si>
  <si>
    <t xml:space="preserve">  المدرسة العليا للتربية والتكوين - سطات</t>
  </si>
  <si>
    <r>
      <t>11 - 45</t>
    </r>
    <r>
      <rPr>
        <b/>
        <sz val="16"/>
        <rFont val="Times New Roman"/>
        <family val="1"/>
      </rPr>
      <t xml:space="preserve"> عدد الطلبة بالمعاهد والمدارس العليا </t>
    </r>
    <r>
      <rPr>
        <sz val="11"/>
        <rFont val="Times New Roman"/>
        <family val="1"/>
      </rPr>
      <t>(1)</t>
    </r>
  </si>
  <si>
    <r>
      <t xml:space="preserve">             et les écoles supérieures </t>
    </r>
    <r>
      <rPr>
        <sz val="10"/>
        <rFont val="Times New Roman"/>
        <family val="1"/>
      </rPr>
      <t>(1)</t>
    </r>
  </si>
  <si>
    <t xml:space="preserve">  Ecole Nationale d'Architecture (Oujda)</t>
  </si>
  <si>
    <t xml:space="preserve">  Ecole Nationale Supérieure des Mines de Rabat</t>
  </si>
  <si>
    <t xml:space="preserve">  Ecole Royale de l'Air (Marrakech)</t>
  </si>
  <si>
    <t>المدرسة الملكية الجوية مراكش</t>
  </si>
  <si>
    <t xml:space="preserve">  Ecole Royale Navale (Casa)</t>
  </si>
  <si>
    <t>المدرسة الملكية البحرية الدار البيضاء</t>
  </si>
  <si>
    <t xml:space="preserve">المعهد الوطني للإحصاء والاقتصاد </t>
  </si>
  <si>
    <t xml:space="preserve">  Institut Supérieur des Pêches Maritimes Agadir</t>
  </si>
  <si>
    <t>المعهد العالي للصيد البحري أكادير</t>
  </si>
  <si>
    <t xml:space="preserve">  Academie des Arts Traditionnels (Casablanca)</t>
  </si>
  <si>
    <t>أكاديمية الفنون التقليدية الدار البيضاء</t>
  </si>
  <si>
    <t xml:space="preserve">  Ecole des sciences Islamiques (Casablanca)</t>
  </si>
  <si>
    <t>كلية العلوم الإسلامية الدار البيضاء</t>
  </si>
  <si>
    <t xml:space="preserve">  I-Mohammed V-LEC Rabat</t>
  </si>
  <si>
    <t>معهد محمد السادس للقراءات والدراسات القرآنية الرباط</t>
  </si>
  <si>
    <t xml:space="preserve"> Source : Ministère de l'Enseignement Supérieur, de la Recherche Scientifique et de l'Innovation</t>
  </si>
  <si>
    <r>
      <t>11 - 46</t>
    </r>
    <r>
      <rPr>
        <b/>
        <sz val="16"/>
        <rFont val="Times New Roman"/>
        <family val="1"/>
      </rPr>
      <t xml:space="preserve"> عدد الطلبة القاطنون بالأحياء الجامعية </t>
    </r>
    <r>
      <rPr>
        <sz val="10"/>
        <rFont val="Times New Roman"/>
        <family val="1"/>
      </rPr>
      <t>(1)</t>
    </r>
  </si>
  <si>
    <r>
      <t>2020-2021</t>
    </r>
    <r>
      <rPr>
        <b/>
        <vertAlign val="superscript"/>
        <sz val="10"/>
        <rFont val="Times New Roman"/>
        <family val="1"/>
      </rPr>
      <t>(2)</t>
    </r>
  </si>
  <si>
    <r>
      <t>11 - 47</t>
    </r>
    <r>
      <rPr>
        <b/>
        <sz val="16"/>
        <rFont val="Times New Roman"/>
        <family val="1"/>
      </rPr>
      <t xml:space="preserve"> عدد الطلبة القاطنون بالأحياء الجامعية</t>
    </r>
  </si>
  <si>
    <t>Cité Universitaire M'diq</t>
  </si>
  <si>
    <t xml:space="preserve">الحي الجامعي المضيق  </t>
  </si>
  <si>
    <t xml:space="preserve">Cité Universitaire Agadir  </t>
  </si>
  <si>
    <t xml:space="preserve">الحي الجامعي  أكادير  </t>
  </si>
  <si>
    <t>(2): Seuls les étudiants étrangers ont bénéficié des cités universitaires en 2021</t>
  </si>
  <si>
    <t>(2): لم تفتح الأحياء الجامعية إلا في وجه الطلبة الدوليين سنة 2021</t>
  </si>
  <si>
    <t>Cycle normal</t>
  </si>
  <si>
    <t xml:space="preserve"> Paramédical</t>
  </si>
  <si>
    <t>الماستر والدكتوراة</t>
  </si>
  <si>
    <t xml:space="preserve">  Traduction</t>
  </si>
  <si>
    <t xml:space="preserve">  Science du Sport </t>
  </si>
  <si>
    <t>Université d'Al-Qarawiyyin Fès</t>
  </si>
  <si>
    <r>
      <t>11 - 50</t>
    </r>
    <r>
      <rPr>
        <b/>
        <sz val="16"/>
        <rFont val="Times New Roman"/>
        <family val="1"/>
      </rPr>
      <t xml:space="preserve"> عدد الطلبة  حسب  الحقل المعرفي</t>
    </r>
  </si>
  <si>
    <t>Nouveaux inscrits</t>
  </si>
  <si>
    <t>الآداب والعلوم الإنسانية والفنون</t>
  </si>
  <si>
    <t>Sciences de la santé</t>
  </si>
  <si>
    <t xml:space="preserve">  (1)  التــــلامــيــــذ  Elèves </t>
  </si>
  <si>
    <t>(Urbain + rural)</t>
  </si>
  <si>
    <t>(حضري + قروي)</t>
  </si>
  <si>
    <r>
      <t xml:space="preserve">      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 xml:space="preserve"> Année</t>
    </r>
  </si>
  <si>
    <r>
      <t xml:space="preserve">     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</si>
  <si>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 xml:space="preserve">      3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</si>
  <si>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 xml:space="preserve">Doublants </t>
    </r>
    <r>
      <rPr>
        <sz val="12"/>
        <rFont val="Times New Roman"/>
        <family val="1"/>
      </rPr>
      <t>(1)</t>
    </r>
  </si>
  <si>
    <r>
      <t xml:space="preserve"> 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 xml:space="preserve"> Année   </t>
    </r>
  </si>
  <si>
    <r>
      <t xml:space="preserve">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  </t>
    </r>
  </si>
  <si>
    <r>
      <t xml:space="preserve"> 3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  </t>
    </r>
  </si>
  <si>
    <r>
      <t>3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</t>
    </r>
  </si>
  <si>
    <r>
      <t>1</t>
    </r>
    <r>
      <rPr>
        <b/>
        <vertAlign val="superscript"/>
        <sz val="12"/>
        <rFont val="Times New Roman"/>
        <family val="1"/>
      </rPr>
      <t>ère</t>
    </r>
    <r>
      <rPr>
        <b/>
        <sz val="12"/>
        <rFont val="Times New Roman"/>
        <family val="1"/>
      </rPr>
      <t xml:space="preserve"> Année</t>
    </r>
  </si>
  <si>
    <r>
      <t xml:space="preserve">      Elèves de la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bac </t>
    </r>
  </si>
  <si>
    <r>
      <t xml:space="preserve">      Elèves de la 2</t>
    </r>
    <r>
      <rPr>
        <b/>
        <vertAlign val="superscript"/>
        <sz val="12"/>
        <rFont val="Times New Roman"/>
        <family val="1"/>
      </rPr>
      <t>ème</t>
    </r>
    <r>
      <rPr>
        <b/>
        <sz val="12"/>
        <rFont val="Times New Roman"/>
        <family val="1"/>
      </rPr>
      <t xml:space="preserve"> année bac</t>
    </r>
  </si>
  <si>
    <t xml:space="preserve"> التعليم الأصيل</t>
  </si>
  <si>
    <t xml:space="preserve"> الآداب والعلوم الإنسانية</t>
  </si>
  <si>
    <t xml:space="preserve">11 - 35 Effectif des étudiants des classes   </t>
  </si>
  <si>
    <r>
      <t>11 - 35</t>
    </r>
    <r>
      <rPr>
        <b/>
        <sz val="16"/>
        <rFont val="Times New Roman"/>
        <family val="1"/>
      </rPr>
      <t xml:space="preserve"> عدد طلبة الأقسام التحضيرية </t>
    </r>
  </si>
  <si>
    <t xml:space="preserve">           préparatoires aux grandes écoles par région </t>
  </si>
  <si>
    <t xml:space="preserve">              (Public)</t>
  </si>
  <si>
    <t xml:space="preserve">           للمدارس العليا حسب الجهة </t>
  </si>
  <si>
    <t xml:space="preserve">          (عمومي)</t>
  </si>
  <si>
    <t>11 - 52 تكوين أساتذة التعليم</t>
  </si>
  <si>
    <t xml:space="preserve">            الابتدائي  حسب الجهة  </t>
  </si>
  <si>
    <t>11 - 53 تكوين أساتذة السلك الثانوي</t>
  </si>
  <si>
    <r>
      <t>11 - 42</t>
    </r>
    <r>
      <rPr>
        <b/>
        <sz val="16"/>
        <rFont val="Times New Roman"/>
        <family val="1"/>
      </rPr>
      <t xml:space="preserve"> هيئة التدريس الدائمة </t>
    </r>
  </si>
  <si>
    <t xml:space="preserve">  المدرسة العليا للتكنولوجيا وجدة</t>
  </si>
  <si>
    <t xml:space="preserve">  كلية متعددة التخصصات الناظور</t>
  </si>
  <si>
    <r>
      <t>11 - 41</t>
    </r>
    <r>
      <rPr>
        <b/>
        <sz val="16"/>
        <rFont val="Times New Roman"/>
        <family val="1"/>
      </rPr>
      <t xml:space="preserve"> هيئة التدريس الدائمة   </t>
    </r>
  </si>
  <si>
    <t>كليات العلوم القانونية والاقتصادية والاجتماعية</t>
  </si>
  <si>
    <t>كليات الآداب والعلوم الإنسانية</t>
  </si>
  <si>
    <t>كليات العلوم</t>
  </si>
  <si>
    <t>الكليات متعددة التخصصات</t>
  </si>
  <si>
    <t>كليات العلوم والتقنيات</t>
  </si>
  <si>
    <r>
      <t>11 - 40</t>
    </r>
    <r>
      <rPr>
        <b/>
        <sz val="16"/>
        <rFont val="Times New Roman"/>
        <family val="1"/>
      </rPr>
      <t xml:space="preserve"> تطورهيئة التدريس الدائمة بالجامعات  </t>
    </r>
  </si>
  <si>
    <t xml:space="preserve">  كلية متعددة التخصصات تازة</t>
  </si>
  <si>
    <t xml:space="preserve"> 35- عدد طلبة الأقسام التحضـيرية  للمـدارس العليا حسب الجنس والمستوى والشعبة</t>
  </si>
  <si>
    <t xml:space="preserve"> 36- توزيع طلبة الأقسام التحضيرية   للمدارس العليا حسب الجهة (عمومي)</t>
  </si>
  <si>
    <t>36- Répartition des étudiants des classes préparatoires aux grandes écoles par région (Public)</t>
  </si>
  <si>
    <r>
      <t>11 - 32 المؤسسات و</t>
    </r>
    <r>
      <rPr>
        <b/>
        <sz val="16"/>
        <rFont val="Times New Roman"/>
        <family val="1"/>
      </rPr>
      <t xml:space="preserve">التلاميذ حسب الجهة </t>
    </r>
  </si>
  <si>
    <t xml:space="preserve">           et province (ou préfecture) : Public </t>
  </si>
  <si>
    <t xml:space="preserve">              والإقليم (أوالعمالة) : عمومي </t>
  </si>
  <si>
    <t xml:space="preserve">           </t>
  </si>
  <si>
    <t xml:space="preserve">      Total </t>
  </si>
  <si>
    <t xml:space="preserve">     Qualifi-</t>
  </si>
  <si>
    <t xml:space="preserve">      Spéciali-</t>
  </si>
  <si>
    <t>spécialisé</t>
  </si>
  <si>
    <t xml:space="preserve">    Oued Ed-Dahab</t>
  </si>
  <si>
    <t xml:space="preserve">العيون </t>
  </si>
  <si>
    <t xml:space="preserve">    Boujdour</t>
  </si>
  <si>
    <t xml:space="preserve">بوجدور </t>
  </si>
  <si>
    <t xml:space="preserve">    Es-Semara</t>
  </si>
  <si>
    <t>السمارة</t>
  </si>
  <si>
    <t>طرفاية</t>
  </si>
  <si>
    <t xml:space="preserve">   Assa-Zag</t>
  </si>
  <si>
    <t>أسا ــ الزاك</t>
  </si>
  <si>
    <t xml:space="preserve">كلميم </t>
  </si>
  <si>
    <t xml:space="preserve">   Tan-Tan</t>
  </si>
  <si>
    <t>طان طان</t>
  </si>
  <si>
    <t xml:space="preserve">   Sidi ifni</t>
  </si>
  <si>
    <t>سيدي إفني</t>
  </si>
  <si>
    <t xml:space="preserve">   Agadir-Ida ou Tanane</t>
  </si>
  <si>
    <t>أكاديرــ إداوتنان</t>
  </si>
  <si>
    <t xml:space="preserve">   Inezgane-Aït Melloul</t>
  </si>
  <si>
    <t>إنزكان ــ أيت ملول</t>
  </si>
  <si>
    <t xml:space="preserve">   Chtouka-Aït Baha</t>
  </si>
  <si>
    <t>اشتوكة ــ أيت باها</t>
  </si>
  <si>
    <t>تارودانت</t>
  </si>
  <si>
    <t xml:space="preserve">  Tata</t>
  </si>
  <si>
    <t>طاطا</t>
  </si>
  <si>
    <t>تيزنيت</t>
  </si>
  <si>
    <t>Marrakech -Safi</t>
  </si>
  <si>
    <t xml:space="preserve">  Marrakech</t>
  </si>
  <si>
    <t xml:space="preserve">مراكش </t>
  </si>
  <si>
    <t xml:space="preserve">  Chichaoua</t>
  </si>
  <si>
    <t>شيشاوة</t>
  </si>
  <si>
    <t xml:space="preserve">  Al Haouz</t>
  </si>
  <si>
    <t>الحوز</t>
  </si>
  <si>
    <t>الرحامنة</t>
  </si>
  <si>
    <t xml:space="preserve">  Essaouira</t>
  </si>
  <si>
    <t>الصويرة</t>
  </si>
  <si>
    <t xml:space="preserve">  El Kalaa-Sraghna</t>
  </si>
  <si>
    <t>آسفي</t>
  </si>
  <si>
    <t xml:space="preserve">  Youssoufia</t>
  </si>
  <si>
    <t>اليوسفية</t>
  </si>
  <si>
    <t xml:space="preserve">   Oujda-Angad</t>
  </si>
  <si>
    <t xml:space="preserve">   Berkane </t>
  </si>
  <si>
    <t>وجدة أنكاد</t>
  </si>
  <si>
    <t xml:space="preserve">   Figuig</t>
  </si>
  <si>
    <t xml:space="preserve">بركان  </t>
  </si>
  <si>
    <t xml:space="preserve">   Jerada</t>
  </si>
  <si>
    <t xml:space="preserve">   Nador</t>
  </si>
  <si>
    <t>دريوش</t>
  </si>
  <si>
    <t>الرشيدية</t>
  </si>
  <si>
    <t xml:space="preserve">   Ouarzazate </t>
  </si>
  <si>
    <t>ميدلت</t>
  </si>
  <si>
    <t xml:space="preserve">ورزازات </t>
  </si>
  <si>
    <t xml:space="preserve">   Zagora</t>
  </si>
  <si>
    <t>تنغير</t>
  </si>
  <si>
    <t>زاكورة</t>
  </si>
  <si>
    <r>
      <t xml:space="preserve">           et province (ou préfecture) : Public </t>
    </r>
    <r>
      <rPr>
        <sz val="10"/>
        <rFont val="Times New Roman"/>
        <family val="1"/>
      </rPr>
      <t>(suite)</t>
    </r>
  </si>
  <si>
    <r>
      <t xml:space="preserve">             والإقليم (أوالعمالة) : عمومي  </t>
    </r>
    <r>
      <rPr>
        <sz val="11"/>
        <rFont val="Times New Roman"/>
        <family val="1"/>
      </rPr>
      <t xml:space="preserve">(تابع) </t>
    </r>
  </si>
  <si>
    <t xml:space="preserve">            </t>
  </si>
  <si>
    <t xml:space="preserve"> Casablanca-Settat</t>
  </si>
  <si>
    <t>الدار البيضاء -سطات</t>
  </si>
  <si>
    <t xml:space="preserve">الدار البيضاء </t>
  </si>
  <si>
    <t xml:space="preserve">   Mohammedia</t>
  </si>
  <si>
    <t>المحمدية</t>
  </si>
  <si>
    <t>بنسليمان</t>
  </si>
  <si>
    <t>برشيد</t>
  </si>
  <si>
    <t>الجديدة</t>
  </si>
  <si>
    <t>مديونة</t>
  </si>
  <si>
    <t xml:space="preserve">  Nouacer</t>
  </si>
  <si>
    <t>النواصر</t>
  </si>
  <si>
    <t>سيدي بنور</t>
  </si>
  <si>
    <t xml:space="preserve">   Rabat</t>
  </si>
  <si>
    <t xml:space="preserve">   Salé</t>
  </si>
  <si>
    <t>سـلا</t>
  </si>
  <si>
    <t xml:space="preserve">   Skhirate-Témara</t>
  </si>
  <si>
    <t xml:space="preserve">   Kénitra</t>
  </si>
  <si>
    <t xml:space="preserve">   Khémisset</t>
  </si>
  <si>
    <t xml:space="preserve">   Sidi Kacem</t>
  </si>
  <si>
    <t xml:space="preserve">   Sidi Slimane</t>
  </si>
  <si>
    <t>Beni Mellal-Khénifra</t>
  </si>
  <si>
    <t xml:space="preserve">   Azilal</t>
  </si>
  <si>
    <t xml:space="preserve">   Béni Mellal</t>
  </si>
  <si>
    <t xml:space="preserve">   Fkih Ben Saleh</t>
  </si>
  <si>
    <t xml:space="preserve">   Khénifra</t>
  </si>
  <si>
    <t xml:space="preserve">   Kouribga</t>
  </si>
  <si>
    <t xml:space="preserve">   Fès </t>
  </si>
  <si>
    <t>فاس</t>
  </si>
  <si>
    <t xml:space="preserve">   Meknès</t>
  </si>
  <si>
    <t xml:space="preserve">   Boulemane</t>
  </si>
  <si>
    <t xml:space="preserve">   El Hajeb</t>
  </si>
  <si>
    <t xml:space="preserve">   Ifrane</t>
  </si>
  <si>
    <t xml:space="preserve">   Sefrou</t>
  </si>
  <si>
    <t xml:space="preserve">   Taounate</t>
  </si>
  <si>
    <t xml:space="preserve">   Taza</t>
  </si>
  <si>
    <t>Tanger - Tétouan Al Hoceima</t>
  </si>
  <si>
    <r>
      <t xml:space="preserve">طنجة ــ تطوان </t>
    </r>
    <r>
      <rPr>
        <b/>
        <sz val="11"/>
        <rFont val="Times New Roman"/>
        <family val="1"/>
      </rPr>
      <t xml:space="preserve">ــ </t>
    </r>
    <r>
      <rPr>
        <b/>
        <sz val="11"/>
        <rFont val="Times New Roman"/>
        <family val="1"/>
        <charset val="178"/>
      </rPr>
      <t>الحسيمة</t>
    </r>
  </si>
  <si>
    <t xml:space="preserve">   Tanger-Assilah </t>
  </si>
  <si>
    <t xml:space="preserve">طنجة ــ أصيلة  </t>
  </si>
  <si>
    <t xml:space="preserve">   Al Hoceima</t>
  </si>
  <si>
    <t xml:space="preserve">   Chefchaouen</t>
  </si>
  <si>
    <t xml:space="preserve">   Larache</t>
  </si>
  <si>
    <t xml:space="preserve">   M'diaq</t>
  </si>
  <si>
    <t>المضيق</t>
  </si>
  <si>
    <t xml:space="preserve">   Ouezzane</t>
  </si>
  <si>
    <t xml:space="preserve">   Tétouan</t>
  </si>
  <si>
    <t xml:space="preserve"> Source :Ministre de l’Inclusion économique, de la Petite entreprise, de l’Emploi et des Compétences</t>
  </si>
  <si>
    <r>
      <t xml:space="preserve"> 11 - 61 </t>
    </r>
    <r>
      <rPr>
        <b/>
        <sz val="16"/>
        <rFont val="Times New Roman"/>
        <family val="1"/>
      </rPr>
      <t>عدد المتدربين حسب المستوى والجهة</t>
    </r>
  </si>
  <si>
    <t>11 - 61 Effectif des stagiaires par niveau, région</t>
  </si>
  <si>
    <t xml:space="preserve">11 - 63 Effectif des stagiaires par niveau   </t>
  </si>
  <si>
    <t>11 - 56 Effectif des formateurs dans le secteur Public</t>
  </si>
  <si>
    <t>11 - 57 Statistiques générales sur la formation</t>
  </si>
  <si>
    <t xml:space="preserve"> 11 - 58 Effectif des stagiaires selon          </t>
  </si>
  <si>
    <t xml:space="preserve">11 - 59 Formation résidentielle </t>
  </si>
  <si>
    <t>2022-2023</t>
  </si>
  <si>
    <t>2023-2022</t>
  </si>
  <si>
    <r>
      <t>11 - 5</t>
    </r>
    <r>
      <rPr>
        <b/>
        <sz val="16"/>
        <rFont val="Times New Roman"/>
        <family val="1"/>
      </rPr>
      <t xml:space="preserve"> المؤسسات حسب الوسط والجهة </t>
    </r>
  </si>
  <si>
    <t xml:space="preserve"> 11 - 5 Etablissements selon le milieu de résidence,   </t>
  </si>
  <si>
    <t xml:space="preserve">           la région et la province (ou la préfecture) </t>
  </si>
  <si>
    <r>
      <t xml:space="preserve">    </t>
    </r>
    <r>
      <rPr>
        <b/>
        <sz val="10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    والجهة والإقليم (أوالعمالة)  </t>
    </r>
  </si>
  <si>
    <t xml:space="preserve">11 - 6 Personnel enseignant selon le milieu, le sexe,    </t>
  </si>
  <si>
    <r>
      <t xml:space="preserve">11 - 6 </t>
    </r>
    <r>
      <rPr>
        <b/>
        <sz val="16"/>
        <rFont val="Times New Roman"/>
        <family val="1"/>
      </rPr>
      <t xml:space="preserve">هيئة التدريس حسب الوسط والجنس    </t>
    </r>
  </si>
  <si>
    <r>
      <t xml:space="preserve">          la région et la province (ou la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 xml:space="preserve">  </t>
    </r>
  </si>
  <si>
    <r>
      <t xml:space="preserve">         والجهة والإقليم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</t>
    </r>
  </si>
  <si>
    <r>
      <t xml:space="preserve">         </t>
    </r>
    <r>
      <rPr>
        <b/>
        <sz val="16"/>
        <rFont val="Times New Roman"/>
        <family val="1"/>
      </rPr>
      <t xml:space="preserve"> حسب المستوى والجنس </t>
    </r>
  </si>
  <si>
    <t xml:space="preserve">           selon le niveau et le sexe</t>
  </si>
  <si>
    <t xml:space="preserve"> 11 -8 Evolution de l'effectif des élèves selon l'âge et le sexe </t>
  </si>
  <si>
    <r>
      <t>11 - 8</t>
    </r>
    <r>
      <rPr>
        <b/>
        <sz val="16"/>
        <rFont val="Times New Roman"/>
        <family val="1"/>
      </rPr>
      <t xml:space="preserve"> تطور عدد التلاميذ حسب السن والجنس</t>
    </r>
  </si>
  <si>
    <r>
      <t xml:space="preserve">11 - 9 </t>
    </r>
    <r>
      <rPr>
        <b/>
        <sz val="16"/>
        <rFont val="Times New Roman"/>
        <family val="1"/>
      </rPr>
      <t>تطور عدد التلاميذ حسب السن والجنس</t>
    </r>
  </si>
  <si>
    <t xml:space="preserve"> 11 -9 Evolution de l'effectif des élèves selon l'âge et le sexe</t>
  </si>
  <si>
    <t xml:space="preserve">             selon l'âge, le sexe et le milieu de résidence</t>
  </si>
  <si>
    <r>
      <t xml:space="preserve">                   </t>
    </r>
    <r>
      <rPr>
        <b/>
        <sz val="16"/>
        <rFont val="Times New Roman"/>
        <family val="1"/>
      </rPr>
      <t>حسب السن والجنس ووسط الإقامة</t>
    </r>
  </si>
  <si>
    <t xml:space="preserve">         Féminin</t>
  </si>
  <si>
    <r>
      <t xml:space="preserve">     Nouveaux en 1</t>
    </r>
    <r>
      <rPr>
        <b/>
        <vertAlign val="superscript"/>
        <sz val="10"/>
        <rFont val="Times New Roman"/>
        <family val="1"/>
      </rPr>
      <t>ère</t>
    </r>
    <r>
      <rPr>
        <b/>
        <sz val="10"/>
        <rFont val="Times New Roman"/>
        <family val="1"/>
      </rPr>
      <t xml:space="preserve"> année collégiale</t>
    </r>
  </si>
  <si>
    <t xml:space="preserve">   dont annexes</t>
  </si>
  <si>
    <t xml:space="preserve">11 - 18 Personnel enseignant selon le milieu, le sexe,    </t>
  </si>
  <si>
    <t xml:space="preserve">          la région et la province (ou la préfecture) </t>
  </si>
  <si>
    <r>
      <t>11 - 18</t>
    </r>
    <r>
      <rPr>
        <b/>
        <sz val="16"/>
        <rFont val="Times New Roman"/>
        <family val="1"/>
      </rPr>
      <t xml:space="preserve"> هيئة التدريس حسب الوسط والجنس  </t>
    </r>
  </si>
  <si>
    <r>
      <t xml:space="preserve">          والجهة والإقليم (أوالعمالة)</t>
    </r>
    <r>
      <rPr>
        <b/>
        <sz val="10"/>
        <rFont val="Times New Roman"/>
        <family val="1"/>
      </rPr>
      <t xml:space="preserve"> </t>
    </r>
  </si>
  <si>
    <t>التقني التجاري</t>
  </si>
  <si>
    <t>التقني الصناعي</t>
  </si>
  <si>
    <t xml:space="preserve">يونيو  2022 </t>
  </si>
  <si>
    <t>Juin-2022</t>
  </si>
  <si>
    <t>يونيو  2022</t>
  </si>
  <si>
    <t xml:space="preserve">11 - 34 Répartition des candidats et des admis aux </t>
  </si>
  <si>
    <t xml:space="preserve">             baccalauréat selon la branche et le sexe </t>
  </si>
  <si>
    <r>
      <t>11 - 34</t>
    </r>
    <r>
      <rPr>
        <b/>
        <sz val="16"/>
        <rFont val="Times New Roman"/>
        <family val="1"/>
      </rPr>
      <t xml:space="preserve"> توزيع المرشحين والناجحين في امتحانات </t>
    </r>
  </si>
  <si>
    <t xml:space="preserve">          الباكالوريا حسب الشعبة والجنس</t>
  </si>
  <si>
    <t>Art Culinaire et Service de Table</t>
  </si>
  <si>
    <t>فن الطبخ  والمطعمة والخدمات</t>
  </si>
  <si>
    <t>Assistant de Direction de la Restauration</t>
  </si>
  <si>
    <t>مساعد إدارة المطعمة</t>
  </si>
  <si>
    <t>Banque et Assurance</t>
  </si>
  <si>
    <t>البنك و التأمين</t>
  </si>
  <si>
    <t xml:space="preserve">1ère année </t>
  </si>
  <si>
    <t>Ain Sebaa Hay Mohammadi</t>
  </si>
  <si>
    <t>عين السبع الحي المحمدي</t>
  </si>
  <si>
    <t>الراشيدية</t>
  </si>
  <si>
    <t>أكادير إدوتنان</t>
  </si>
  <si>
    <t>تزنيت</t>
  </si>
  <si>
    <t>العيون</t>
  </si>
  <si>
    <t>Skhirate Temara</t>
  </si>
  <si>
    <t>Casablanca Anfa</t>
  </si>
  <si>
    <t>Ain Chok</t>
  </si>
  <si>
    <t>Mohammadia</t>
  </si>
  <si>
    <t>الصخيرات تمارة</t>
  </si>
  <si>
    <t>البيضاء أنفا</t>
  </si>
  <si>
    <t>عين الشق</t>
  </si>
  <si>
    <r>
      <t xml:space="preserve">                  Redoublants</t>
    </r>
    <r>
      <rPr>
        <b/>
        <sz val="8"/>
        <rFont val="Times New Roman"/>
        <family val="1"/>
      </rPr>
      <t xml:space="preserve"> (1</t>
    </r>
    <r>
      <rPr>
        <b/>
        <sz val="10"/>
        <rFont val="Times New Roman"/>
        <family val="1"/>
      </rPr>
      <t xml:space="preserve">)          </t>
    </r>
  </si>
  <si>
    <t>المسالك والشعب</t>
  </si>
  <si>
    <t>Filières / Branches</t>
  </si>
  <si>
    <t xml:space="preserve">   Let. et Sc. Hum. - Option Sport Etude</t>
  </si>
  <si>
    <t>الآداب و العلوم الإنسانية - خيار رياضة ودراسة</t>
  </si>
  <si>
    <t>علوم - خيار رياضة ودراسة</t>
  </si>
  <si>
    <t xml:space="preserve">   Sciences - Option Sport Etude</t>
  </si>
  <si>
    <t>علوم الاقتصاد والتدبير</t>
  </si>
  <si>
    <t xml:space="preserve">   Let. et Sc. Hum. - Option Français</t>
  </si>
  <si>
    <t xml:space="preserve"> Sciences - Option Sport Etude</t>
  </si>
  <si>
    <t xml:space="preserve"> Lettres - Option Sport Etude</t>
  </si>
  <si>
    <t>آداب - خيار رياضة ودراسة</t>
  </si>
  <si>
    <t>العلوم الإنسانية - خيار رياضة ودراسة</t>
  </si>
  <si>
    <t xml:space="preserve"> Sciences Humaines - Option Sport Etude</t>
  </si>
  <si>
    <t xml:space="preserve">    Sciences de la Vie et de la Terre - Option Sport Etude</t>
  </si>
  <si>
    <t>علوم الحياة والأرض - خيار رياضة ودراسة</t>
  </si>
  <si>
    <t xml:space="preserve">  الآداب والعلوم الإنسانية</t>
  </si>
  <si>
    <t>العلوم الاقتصادية</t>
  </si>
  <si>
    <t xml:space="preserve">  الآداب والعلوم الإنسانية - خيار فرنسية - إنجليزية - إسبانية</t>
  </si>
  <si>
    <t xml:space="preserve">   مهني </t>
  </si>
  <si>
    <t xml:space="preserve">  Lettres et Sciences Humaines - Option Français-Anglais-Espagnole</t>
  </si>
  <si>
    <t xml:space="preserve">  Lettres et Sciences Humaines - Option Français - Anglais - Espagnole</t>
  </si>
  <si>
    <t xml:space="preserve">  Sciences et technologies électriques</t>
  </si>
  <si>
    <t xml:space="preserve">  علوم الاقتصاد و التدبير</t>
  </si>
  <si>
    <t xml:space="preserve">  العلوم والتكنولوجيات الميكانيكية</t>
  </si>
  <si>
    <t xml:space="preserve">  علوم الحياة والأرض-خيار فرنسية</t>
  </si>
  <si>
    <t>Accès ouvert</t>
  </si>
  <si>
    <t>الطب</t>
  </si>
  <si>
    <t>Pharmacie</t>
  </si>
  <si>
    <t>الصيدلة</t>
  </si>
  <si>
    <t>Instituts de la Recherche scientifique</t>
  </si>
  <si>
    <t xml:space="preserve">الطب والصيدلة </t>
  </si>
  <si>
    <t>المصدر : وزارة التعليم العالي والبحث العلمي والابتكار</t>
  </si>
  <si>
    <t xml:space="preserve">   Faculté des Sciences Rabat</t>
  </si>
  <si>
    <t xml:space="preserve">   ENSAM Rabat</t>
  </si>
  <si>
    <t>الولوج المفتوح</t>
  </si>
  <si>
    <t>Accès régulé</t>
  </si>
  <si>
    <t>الولوج المحدود</t>
  </si>
  <si>
    <t xml:space="preserve">      Féminin</t>
  </si>
  <si>
    <t xml:space="preserve">     عالي مساعد</t>
  </si>
  <si>
    <t>أستاذ تعليم</t>
  </si>
  <si>
    <t xml:space="preserve">  كلية العلوم الرباط</t>
  </si>
  <si>
    <t xml:space="preserve">  كلية الطب والصيدلة وطب الأسنان</t>
  </si>
  <si>
    <t xml:space="preserve">   Faculté de Médecine et de Pharmacie et médecine dentaire</t>
  </si>
  <si>
    <t xml:space="preserve">   Faculté des Lettres et Sciences humaines Saïss</t>
  </si>
  <si>
    <t xml:space="preserve">  كلية الآداب والعلوم الإنسانية سايس</t>
  </si>
  <si>
    <t xml:space="preserve">   Faculté des Lettres et Sciences humaines Dhar Mahraz</t>
  </si>
  <si>
    <t xml:space="preserve">  كلية الآداب والعلوم الإنسانية ظهر المهراز</t>
  </si>
  <si>
    <t xml:space="preserve">  كلية العلوم ظهر المهراز</t>
  </si>
  <si>
    <t xml:space="preserve">  معهد علوم الرياضة فاس</t>
  </si>
  <si>
    <t xml:space="preserve">   Institut des Sciences de Sport Fès</t>
  </si>
  <si>
    <t xml:space="preserve">  كلية الآداب والعلوم الإنسانية بني ملال </t>
  </si>
  <si>
    <t xml:space="preserve">  كلية الاقتصاد والتدبير القنيطرة</t>
  </si>
  <si>
    <t xml:space="preserve">  كلية اللغات والآداب والفنون القنيطرة</t>
  </si>
  <si>
    <t xml:space="preserve">  كلية العلوم الإنسانية والاجتماعية القنيطرة</t>
  </si>
  <si>
    <t xml:space="preserve">  المدرسة الوطنية للتجارة والتسيير طنجة</t>
  </si>
  <si>
    <t xml:space="preserve">  كلية العلوم القانونية والسياسية </t>
  </si>
  <si>
    <t xml:space="preserve">  كلية الاقتصاد والتسيير - سطات </t>
  </si>
  <si>
    <t>أكاديمية محمد السادس الدولية للطيران المدني (البيضاء)</t>
  </si>
  <si>
    <t>المدرسة الوطنية للهندسة المعمارية (وجدة)</t>
  </si>
  <si>
    <t xml:space="preserve"> النسيج والألبسة (البيضاء)</t>
  </si>
  <si>
    <t>Médecine</t>
  </si>
  <si>
    <t>diplômés 2021-2022</t>
  </si>
  <si>
    <t>المعهد الوطني للبريد والمواصلات الرباط</t>
  </si>
  <si>
    <t>المعهد الوطني لعلوم الآثار والتراث الرباط</t>
  </si>
  <si>
    <t>مدرسة العلوم الإسلامية الدار البيضاء</t>
  </si>
  <si>
    <t>معهد محمد السادس للقراءات والدراسات القرآنية</t>
  </si>
  <si>
    <t>Institut national d'assistance sociale Tanger</t>
  </si>
  <si>
    <t>المعهد الوطني للعمل الاجتماعي طنجة</t>
  </si>
  <si>
    <t xml:space="preserve">11 - 49 عدد المتخرجين بالمعاهد </t>
  </si>
  <si>
    <r>
      <t xml:space="preserve">     والمدارس العليا </t>
    </r>
    <r>
      <rPr>
        <b/>
        <vertAlign val="superscript"/>
        <sz val="14"/>
        <rFont val="Times New Roman"/>
        <family val="1"/>
      </rPr>
      <t>(1)</t>
    </r>
  </si>
  <si>
    <t>مؤسسة دار الحديث الحسنية (الرباط)</t>
  </si>
  <si>
    <r>
      <t>2022-2023</t>
    </r>
    <r>
      <rPr>
        <b/>
        <vertAlign val="superscript"/>
        <sz val="10"/>
        <rFont val="Times New Roman"/>
        <family val="1"/>
      </rPr>
      <t>(3)</t>
    </r>
  </si>
  <si>
    <t>(3): A cause de la pandémie du Covid 19, seulement 70% de la capacité des cités utilisés et certaines internats sont restées fermées en 2022</t>
  </si>
  <si>
    <t>(3): استعملت %70 فقط من الطاقة الاستيعابية للأحياء الجامعية سنة 2022 يسبب جائحة كورونا</t>
  </si>
  <si>
    <t xml:space="preserve"> درعة - تافيلالت</t>
  </si>
  <si>
    <t xml:space="preserve">فاس - مكناس </t>
  </si>
  <si>
    <t xml:space="preserve">طنجة ـ  تطوان - الحسيمة </t>
  </si>
  <si>
    <t>العيون ـ الساقية الحمراء</t>
  </si>
  <si>
    <t>Fès - Meknès</t>
  </si>
  <si>
    <t>Draâ - Tafilalet</t>
  </si>
  <si>
    <t>Dakhla - Oued Ed-Dahab</t>
  </si>
  <si>
    <t>Lâayoune - Sakia El Hamra</t>
  </si>
  <si>
    <t>Dakhla-Oued Ed-Dahab</t>
  </si>
  <si>
    <t>Laâyoune -  Sakia El Hamra</t>
  </si>
  <si>
    <t xml:space="preserve">    Laâyoune</t>
  </si>
  <si>
    <t xml:space="preserve">    Tarfaya</t>
  </si>
  <si>
    <t xml:space="preserve">  Rehamna</t>
  </si>
  <si>
    <t xml:space="preserve">   Driouch</t>
  </si>
  <si>
    <t xml:space="preserve">         (داخل المؤسسات وبالتمرس المهني)</t>
  </si>
  <si>
    <t>المصدر:  وزارة الإدماج الاقتصادي والمقاولة الصغرى والتشغيل والكفاءات</t>
  </si>
  <si>
    <t>الصناعة التقليدية</t>
  </si>
  <si>
    <t xml:space="preserve">Transition énergétique </t>
  </si>
  <si>
    <t>الانتقال الطاقي</t>
  </si>
  <si>
    <t>Equipement</t>
  </si>
  <si>
    <t xml:space="preserve">التجهيز </t>
  </si>
  <si>
    <t>Santé</t>
  </si>
  <si>
    <t>الصحة</t>
  </si>
  <si>
    <t>Jeunesse</t>
  </si>
  <si>
    <t>الشباب</t>
  </si>
  <si>
    <t>Tourisme</t>
  </si>
  <si>
    <t>السياحة</t>
  </si>
  <si>
    <t>Urbanisme</t>
  </si>
  <si>
    <r>
      <t xml:space="preserve">11 - 63 </t>
    </r>
    <r>
      <rPr>
        <b/>
        <sz val="16"/>
        <rFont val="Times New Roman"/>
        <family val="1"/>
      </rPr>
      <t xml:space="preserve">عدد المتدربين حسب المستوى وقطاع  </t>
    </r>
  </si>
  <si>
    <t>Services sociaux aux ménages</t>
  </si>
  <si>
    <t xml:space="preserve">Communication, Audio visuel et Cinéma </t>
  </si>
  <si>
    <t xml:space="preserve">Chimie et Plasturgie </t>
  </si>
  <si>
    <t>المياه والصرف الصحي والبيئة والنظافة</t>
  </si>
  <si>
    <t>Energie et Génie climatique</t>
  </si>
  <si>
    <t>الطاقة المتجددة وهندسة التبريد</t>
  </si>
  <si>
    <t>Tourisme, Hôtellerie &amp; Restauration</t>
  </si>
  <si>
    <t>Electricité et Electronique</t>
  </si>
  <si>
    <t>الكهرباء والإلكترونيك</t>
  </si>
  <si>
    <t xml:space="preserve">Géologie et Mines </t>
  </si>
  <si>
    <t>الجيولوجيا والمناجم</t>
  </si>
  <si>
    <t>Métallurgie, Structure métallique et Production mécanique</t>
  </si>
  <si>
    <t xml:space="preserve"> العدانة والإنتاج الميكانيكي</t>
  </si>
  <si>
    <t>Paramédical et Santé</t>
  </si>
  <si>
    <t>Métiers du sport et Spectacles</t>
  </si>
  <si>
    <t>مهن الرياضة والعروض</t>
  </si>
  <si>
    <t>Textile, Habillement et Cuir</t>
  </si>
  <si>
    <t>النسيج والملابس الجاهزة والجلد</t>
  </si>
  <si>
    <t>Pluri technologies et QHSE</t>
  </si>
  <si>
    <t>تقنيات متعددة والجودة والصحة والسلامة والبيئة</t>
  </si>
  <si>
    <t>Gardiennage</t>
  </si>
  <si>
    <t xml:space="preserve">الحراسة </t>
  </si>
  <si>
    <t>QHSH : Qualité, santé, sécurité et environnement</t>
  </si>
  <si>
    <t xml:space="preserve"> Source : Ministère de l’Inclusion économique, de la Petite Entreprise, de l’Emploi et des Compétences</t>
  </si>
  <si>
    <t xml:space="preserve">           technicien supérieur (BTS) par spécialité</t>
  </si>
  <si>
    <t>المعهد العالي للمهن التمريضية وتقنيات الصحة</t>
  </si>
  <si>
    <t>المعهد الوطني للعمل الاجتماعي (طنجة)</t>
  </si>
  <si>
    <t xml:space="preserve"> 6 - Personnel enseignant selon le milieu, le sexe et la région et la province  (ou la préfecture) </t>
  </si>
  <si>
    <t xml:space="preserve"> 7 - Evolution de l’effectif des élèves selon le niveau et le sexe</t>
  </si>
  <si>
    <t xml:space="preserve"> 8 - Evolution de l'effectif des élèves selon l’âge et le sexe</t>
  </si>
  <si>
    <t xml:space="preserve"> 9 - Evolutionde l'effectif des élèves selon l’âge et le sexe :  milieu rural</t>
  </si>
  <si>
    <t>10- Elèves selon la région et la province (ou la préfecture)</t>
  </si>
  <si>
    <t>11- Nouveaux inscrits en 1ére année selon l’âge, le sexe et le milieu de résidence</t>
  </si>
  <si>
    <t xml:space="preserve"> 18- Personnel enseignant selon le milieu, le sexe et la région et la province (ou la  préfecture)</t>
  </si>
  <si>
    <t>35- Effectifs des étudiants des classes  préparatoires aux grandes écoles par sexe, niveau et branche</t>
  </si>
  <si>
    <t xml:space="preserve"> 6 - هيئة التدريس حسب الوسط والجنس والجهة والإقليم   (أوالعمالة)</t>
  </si>
  <si>
    <t>7 - تطور عدد التلاميذ حسب المستوى والجنس</t>
  </si>
  <si>
    <t>8 - تطور عدد التلاميذ حسب السن والجنس</t>
  </si>
  <si>
    <t xml:space="preserve">9 - تطور عدد التلاميذ حسب السن والجنس: الوسط القروي </t>
  </si>
  <si>
    <t>11- المسجلون الجدد بالسنة الأولى حسب السن والجنس ووسط الإقامة</t>
  </si>
  <si>
    <t>18- هـيئة الـتدريس حـسب الوسط والجنس والجهة والإقليم  (أوالعمالة)</t>
  </si>
  <si>
    <t>Enseignement secondaire qualifiant</t>
  </si>
  <si>
    <t>التعليم الثانوي التأهيلي</t>
  </si>
  <si>
    <t xml:space="preserve">53- تكوين أساتذة السلك الثانوي الإعدادي والتأهيلي حسب  الشعبة </t>
  </si>
  <si>
    <t xml:space="preserve">54- Formation des professeurs du secondaire (collégial + qualifiant) selon  les centres de formation </t>
  </si>
  <si>
    <t xml:space="preserve">43- Effectif des étudiants inscrits aux universités selon les branches  (tous cycles) </t>
  </si>
  <si>
    <t xml:space="preserve">  أوسرد</t>
  </si>
  <si>
    <t xml:space="preserve">  وادي الذهب </t>
  </si>
  <si>
    <t xml:space="preserve">                        Rural</t>
  </si>
  <si>
    <t xml:space="preserve"> وادي الذهب </t>
  </si>
  <si>
    <t xml:space="preserve"> أوسرد</t>
  </si>
  <si>
    <t xml:space="preserve">   Missions</t>
  </si>
  <si>
    <t xml:space="preserve">   البعثات</t>
  </si>
  <si>
    <t>Dakhla-Oued Eddahab</t>
  </si>
  <si>
    <t>Laâyoune-Sakia El Hamra</t>
  </si>
  <si>
    <t>Tanger-Tétouan-Al Hoceima</t>
  </si>
  <si>
    <t>تطوير الذكاء الاصطناعي</t>
  </si>
  <si>
    <t>Développement de L'Intelligence Artificielle</t>
  </si>
  <si>
    <t>Province ou préfecture</t>
  </si>
  <si>
    <t>الإقليم أو العمالة</t>
  </si>
  <si>
    <t>Al Hoceima</t>
  </si>
  <si>
    <t>Tétouan</t>
  </si>
  <si>
    <t>Meknès</t>
  </si>
  <si>
    <t>Kénitra</t>
  </si>
  <si>
    <t>Laâyoune</t>
  </si>
  <si>
    <t>* il s'agit des étudiants des établissements suivants: Centre de Formation des</t>
  </si>
  <si>
    <t xml:space="preserve">  Inspecteurs de l'Enseignement, Centre d'Orientation et de Planification</t>
  </si>
  <si>
    <t xml:space="preserve">   de l'Education, Centre Régional des Métiers d'Education et de Formation</t>
  </si>
  <si>
    <t xml:space="preserve"> مجموع التلاميذ</t>
  </si>
  <si>
    <t xml:space="preserve">  Total des élèves</t>
  </si>
  <si>
    <t xml:space="preserve">  الجدع المشترك العلوم</t>
  </si>
  <si>
    <t xml:space="preserve">  العلوم الفيزيائية  </t>
  </si>
  <si>
    <r>
      <t xml:space="preserve">           و المؤسسة </t>
    </r>
    <r>
      <rPr>
        <sz val="16"/>
        <rFont val="Times New Roman"/>
        <family val="1"/>
      </rPr>
      <t>(جميع الأسلاك)</t>
    </r>
    <r>
      <rPr>
        <b/>
        <sz val="16"/>
        <rFont val="Times New Roman"/>
        <family val="1"/>
      </rPr>
      <t xml:space="preserve"> </t>
    </r>
    <r>
      <rPr>
        <vertAlign val="superscript"/>
        <sz val="16"/>
        <rFont val="Times New Roman"/>
        <family val="1"/>
      </rPr>
      <t>(1)</t>
    </r>
  </si>
  <si>
    <r>
      <t xml:space="preserve">            établissement </t>
    </r>
    <r>
      <rPr>
        <sz val="16"/>
        <rFont val="Times New Roman"/>
        <family val="1"/>
      </rPr>
      <t>(tous cycles)</t>
    </r>
    <r>
      <rPr>
        <b/>
        <sz val="16"/>
        <rFont val="Times New Roman"/>
        <family val="1"/>
      </rPr>
      <t xml:space="preserve"> </t>
    </r>
    <r>
      <rPr>
        <vertAlign val="superscript"/>
        <sz val="16"/>
        <rFont val="Times New Roman"/>
        <family val="1"/>
      </rPr>
      <t>(1)</t>
    </r>
    <r>
      <rPr>
        <b/>
        <sz val="16"/>
        <rFont val="Times New Roman"/>
        <family val="1"/>
      </rPr>
      <t xml:space="preserve">    </t>
    </r>
  </si>
  <si>
    <r>
      <t xml:space="preserve">           و المؤسسة </t>
    </r>
    <r>
      <rPr>
        <sz val="16"/>
        <rFont val="Times New Roman"/>
        <family val="1"/>
      </rPr>
      <t>(جميع الأسلاك) (تابع 1)</t>
    </r>
    <r>
      <rPr>
        <b/>
        <sz val="16"/>
        <rFont val="Times New Roman"/>
        <family val="1"/>
      </rPr>
      <t xml:space="preserve"> </t>
    </r>
    <r>
      <rPr>
        <vertAlign val="superscript"/>
        <sz val="16"/>
        <rFont val="Times New Roman"/>
        <family val="1"/>
      </rPr>
      <t>(1)</t>
    </r>
  </si>
  <si>
    <r>
      <t xml:space="preserve">             établissement </t>
    </r>
    <r>
      <rPr>
        <sz val="16"/>
        <rFont val="Times New Roman"/>
        <family val="1"/>
      </rPr>
      <t>(tous cycles)</t>
    </r>
    <r>
      <rPr>
        <b/>
        <sz val="16"/>
        <rFont val="Times New Roman"/>
        <family val="1"/>
      </rPr>
      <t xml:space="preserve"> </t>
    </r>
    <r>
      <rPr>
        <sz val="16"/>
        <rFont val="Times New Roman"/>
        <family val="1"/>
      </rPr>
      <t xml:space="preserve">(suite 2) </t>
    </r>
    <r>
      <rPr>
        <vertAlign val="superscript"/>
        <sz val="16"/>
        <rFont val="Times New Roman"/>
        <family val="1"/>
      </rPr>
      <t>(1)</t>
    </r>
  </si>
  <si>
    <t>(1) يشمل المدارس التابعة للجامعات</t>
  </si>
  <si>
    <t>(1) y compris les écoles rattachées aux universités.</t>
  </si>
  <si>
    <t xml:space="preserve">  Académie Internationale de l'Aviation Civile (Casa)</t>
  </si>
  <si>
    <t xml:space="preserve">Sciences juridiques, Economiques et de Gestion </t>
  </si>
  <si>
    <t>العلوم القانونية والاقتصادية والتسيير</t>
  </si>
  <si>
    <t>Sciences et techniques</t>
  </si>
  <si>
    <t>Dakhla - Oued Eddahab</t>
  </si>
  <si>
    <t>Beni Mellal - Khénifra</t>
  </si>
  <si>
    <t>Casablanca - Settat</t>
  </si>
  <si>
    <t xml:space="preserve">            département formateur : Public </t>
  </si>
  <si>
    <t>Coiffure et Esthétique</t>
  </si>
  <si>
    <t>Eau et Assinissement, Environnement et Propreté</t>
  </si>
  <si>
    <t>Administration, Gestion et Commerce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</si>
</sst>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4">
    <numFmt numFmtId="41" formatCode="_-* #,##0_-;\-* #,##0_-;_-* &quot;-&quot;_-;_-@_-"/>
    <numFmt numFmtId="164" formatCode="_-* #,##0.00\ _€_-;\-* #,##0.00\ _€_-;_-* &quot;-&quot;??\ _€_-;_-@_-"/>
    <numFmt numFmtId="165" formatCode="General_)"/>
    <numFmt numFmtId="166" formatCode="_(&quot;$&quot;* #,##0_);_(&quot;$&quot;* \(#,##0\);_(&quot;$&quot;* &quot;-&quot;_);_(@_)"/>
    <numFmt numFmtId="167" formatCode="#\ ###\ ###"/>
    <numFmt numFmtId="168" formatCode="#,##0;0;\-;@"/>
    <numFmt numFmtId="169" formatCode="###\ ###"/>
    <numFmt numFmtId="170" formatCode="####"/>
    <numFmt numFmtId="171" formatCode="###\ ###\ ###"/>
    <numFmt numFmtId="172" formatCode="_-* #,##0.00\ _ _F_-;\-* #,##0.00\ _ _F_-;_-* &quot;-&quot;??\ _ _F_-;_-@_-"/>
    <numFmt numFmtId="173" formatCode="#\ ##0;0;\-;@"/>
    <numFmt numFmtId="174" formatCode="#,###,###"/>
    <numFmt numFmtId="175" formatCode="#######"/>
    <numFmt numFmtId="176" formatCode="#,##0.0"/>
    <numFmt numFmtId="177" formatCode="0.0"/>
    <numFmt numFmtId="178" formatCode="\-"/>
    <numFmt numFmtId="179" formatCode="&quot;  &quot;@"/>
    <numFmt numFmtId="180" formatCode="#,##0&quot;  &quot;"/>
    <numFmt numFmtId="181" formatCode="0_)"/>
    <numFmt numFmtId="182" formatCode="..."/>
    <numFmt numFmtId="183" formatCode="#,##0&quot; &quot;"/>
    <numFmt numFmtId="184" formatCode="&quot;د.م.&quot;\ #,##0_-;&quot;د.م.&quot;\ #,##0\-"/>
    <numFmt numFmtId="185" formatCode="_ &quot;د.م.&quot;\ * #,##0.00_ ;_ &quot;د.م.&quot;\ * \-#,##0.00_ ;_ &quot;د.م.&quot;\ * &quot;-&quot;??_ ;_ @_ "/>
    <numFmt numFmtId="186" formatCode="_-* #,##0.00\ [$€]_-;\-* #,##0.00\ [$€]_-;_-* &quot;-&quot;??\ [$€]_-;_-@_-"/>
    <numFmt numFmtId="187" formatCode="_-* #,##0.00\ _F_-;\-* #,##0.00\ _F_-;_-* &quot;-&quot;??\ _F_-;_-@_-"/>
    <numFmt numFmtId="188" formatCode="0;0;"/>
    <numFmt numFmtId="189" formatCode="_-&quot;ر.س.&quot;\ * #,##0_-;_-&quot;ر.س.&quot;\ * #,##0\-;_-&quot;ر.س.&quot;\ * &quot;-&quot;_-;_-@_-"/>
    <numFmt numFmtId="190" formatCode="_-&quot;ر.س.&quot;\ * #,##0.00_-;_-&quot;ر.س.&quot;\ * #,##0.00\-;_-&quot;ر.س.&quot;\ * &quot;-&quot;??_-;_-@_-"/>
    <numFmt numFmtId="191" formatCode="_-* #,##0_-;_-* #,##0\-;_-* &quot;-&quot;_-;_-@_-"/>
    <numFmt numFmtId="192" formatCode="_-* #,##0.00_-;_-* #,##0.00\-;_-* &quot;-&quot;??_-;_-@_-"/>
    <numFmt numFmtId="193" formatCode="0.0%"/>
    <numFmt numFmtId="194" formatCode="_ * #,##0.00_ ;_ * \-#,##0.00_ ;_ * &quot;-&quot;??_ ;_ @_ "/>
    <numFmt numFmtId="195" formatCode="_ * #,##0_ ;_ * \-#,##0_ ;_ * &quot;-&quot;??_ ;_ @_ "/>
    <numFmt numFmtId="196" formatCode="#.0\ ###\ ###"/>
  </numFmts>
  <fonts count="1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"/>
      <family val="3"/>
    </font>
    <font>
      <b/>
      <sz val="16"/>
      <name val="Times New Roman"/>
      <family val="1"/>
    </font>
    <font>
      <sz val="10"/>
      <name val="Times New Roman"/>
      <family val="1"/>
    </font>
    <font>
      <b/>
      <sz val="1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sz val="10"/>
      <name val="Times New Roman"/>
      <family val="1"/>
      <charset val="178"/>
    </font>
    <font>
      <sz val="10"/>
      <color theme="1"/>
      <name val="Times New Roman"/>
      <family val="1"/>
    </font>
    <font>
      <sz val="11"/>
      <name val="Arial"/>
      <family val="2"/>
    </font>
    <font>
      <sz val="11"/>
      <color theme="1"/>
      <name val="Times New Roman"/>
      <family val="1"/>
    </font>
    <font>
      <b/>
      <sz val="11.5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0"/>
      <name val="Times New Roman"/>
      <family val="1"/>
    </font>
    <font>
      <sz val="8"/>
      <color indexed="9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theme="0"/>
      <name val="Times New Roman"/>
      <family val="1"/>
    </font>
    <font>
      <b/>
      <sz val="10"/>
      <color indexed="9"/>
      <name val="Times New Roman"/>
      <family val="1"/>
    </font>
    <font>
      <sz val="10"/>
      <color indexed="8"/>
      <name val="Arial"/>
      <family val="2"/>
    </font>
    <font>
      <sz val="8"/>
      <color indexed="8"/>
      <name val="Times New Roman"/>
      <family val="1"/>
    </font>
    <font>
      <b/>
      <sz val="8"/>
      <color indexed="9"/>
      <name val="Times New Roman"/>
      <family val="1"/>
    </font>
    <font>
      <sz val="10"/>
      <color indexed="10"/>
      <name val="Times New Roman"/>
      <family val="1"/>
    </font>
    <font>
      <b/>
      <sz val="8"/>
      <name val="Times New Roman"/>
      <family val="1"/>
    </font>
    <font>
      <b/>
      <vertAlign val="superscript"/>
      <sz val="14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</font>
    <font>
      <b/>
      <sz val="9"/>
      <color indexed="10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10"/>
      <color theme="1"/>
      <name val="Calibri"/>
      <family val="2"/>
      <scheme val="minor"/>
    </font>
    <font>
      <sz val="9"/>
      <color theme="1"/>
      <name val="Times New Roman"/>
      <family val="1"/>
    </font>
    <font>
      <b/>
      <vertAlign val="superscript"/>
      <sz val="11"/>
      <name val="Times New Roman"/>
      <family val="1"/>
    </font>
    <font>
      <sz val="11.5"/>
      <name val="Times New Roman"/>
      <family val="1"/>
    </font>
    <font>
      <b/>
      <sz val="12"/>
      <color indexed="8"/>
      <name val="Times New Roman"/>
      <family val="1"/>
    </font>
    <font>
      <sz val="12"/>
      <color theme="1"/>
      <name val="Times New Roman"/>
      <family val="1"/>
    </font>
    <font>
      <sz val="10"/>
      <color indexed="18"/>
      <name val="Times New Roman"/>
      <family val="1"/>
    </font>
    <font>
      <b/>
      <sz val="8"/>
      <color indexed="18"/>
      <name val="Arial"/>
      <family val="2"/>
    </font>
    <font>
      <sz val="7"/>
      <color indexed="18"/>
      <name val="Times New Roman"/>
      <family val="1"/>
    </font>
    <font>
      <b/>
      <sz val="7"/>
      <color indexed="18"/>
      <name val="Arial"/>
      <family val="2"/>
    </font>
    <font>
      <b/>
      <sz val="20"/>
      <name val="Times New Roman"/>
      <family val="1"/>
    </font>
    <font>
      <sz val="12"/>
      <color indexed="18"/>
      <name val="Times New Roman"/>
      <family val="1"/>
    </font>
    <font>
      <sz val="7"/>
      <color indexed="18"/>
      <name val="Arial"/>
      <family val="2"/>
    </font>
    <font>
      <sz val="7"/>
      <name val="Times New Roman"/>
      <family val="1"/>
    </font>
    <font>
      <b/>
      <sz val="10"/>
      <color indexed="18"/>
      <name val="Times New Roman"/>
      <family val="1"/>
    </font>
    <font>
      <sz val="9"/>
      <color theme="1"/>
      <name val="Calibri"/>
      <family val="2"/>
      <scheme val="minor"/>
    </font>
    <font>
      <sz val="6"/>
      <color indexed="18"/>
      <name val="Arial"/>
      <family val="2"/>
    </font>
    <font>
      <sz val="16"/>
      <name val="Times New Roman"/>
      <family val="1"/>
    </font>
    <font>
      <sz val="10"/>
      <name val="MS Sans Serif"/>
      <family val="2"/>
      <charset val="178"/>
    </font>
    <font>
      <sz val="11"/>
      <color indexed="8"/>
      <name val="Times New Roman"/>
      <family val="1"/>
    </font>
    <font>
      <b/>
      <sz val="8"/>
      <color theme="1"/>
      <name val="Times New Roman"/>
      <family val="1"/>
    </font>
    <font>
      <sz val="10"/>
      <name val="Open Sans"/>
    </font>
    <font>
      <sz val="14"/>
      <color indexed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name val="Courier"/>
      <family val="3"/>
      <charset val="178"/>
    </font>
    <font>
      <sz val="10"/>
      <color indexed="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Calibri"/>
      <family val="2"/>
      <scheme val="minor"/>
    </font>
    <font>
      <u/>
      <sz val="11"/>
      <color theme="10"/>
      <name val="Calibri"/>
      <family val="2"/>
    </font>
    <font>
      <sz val="18"/>
      <name val="Times New Roman"/>
      <family val="1"/>
    </font>
    <font>
      <b/>
      <vertAlign val="superscript"/>
      <sz val="12"/>
      <name val="Times New Roman"/>
      <family val="1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rgb="FFFF0000"/>
      <name val="Times New Roman"/>
      <family val="1"/>
    </font>
    <font>
      <b/>
      <sz val="14"/>
      <color rgb="FF323E4F"/>
      <name val="Sakkal Majalla"/>
    </font>
    <font>
      <b/>
      <sz val="14"/>
      <color rgb="FF323E4F"/>
      <name val="Andalus"/>
      <family val="1"/>
    </font>
    <font>
      <sz val="12"/>
      <name val="Arial"/>
      <family val="2"/>
    </font>
    <font>
      <sz val="10"/>
      <color theme="1"/>
      <name val="Arial"/>
      <family val="2"/>
    </font>
    <font>
      <sz val="11"/>
      <color rgb="FFFF0000"/>
      <name val="Times New Roman"/>
      <family val="1"/>
    </font>
    <font>
      <sz val="8"/>
      <color theme="1"/>
      <name val="Times New Roman"/>
      <family val="1"/>
    </font>
    <font>
      <sz val="12"/>
      <name val="Times New Roman"/>
      <family val="1"/>
      <charset val="178"/>
    </font>
    <font>
      <b/>
      <sz val="12"/>
      <name val="Arial"/>
      <family val="2"/>
    </font>
    <font>
      <sz val="9"/>
      <name val="Rubik"/>
    </font>
    <font>
      <sz val="12"/>
      <color theme="1"/>
      <name val="Open Sans"/>
    </font>
    <font>
      <sz val="12"/>
      <name val="Open Sans"/>
    </font>
    <font>
      <sz val="12"/>
      <color rgb="FF000000"/>
      <name val="Times New Roman"/>
      <family val="1"/>
    </font>
    <font>
      <b/>
      <sz val="10"/>
      <color theme="0"/>
      <name val="Agency FB"/>
      <family val="2"/>
    </font>
    <font>
      <b/>
      <sz val="11"/>
      <color rgb="FF272C2E"/>
      <name val="Times New Roman"/>
      <family val="1"/>
    </font>
    <font>
      <sz val="11"/>
      <color rgb="FF272C2E"/>
      <name val="Times New Roman"/>
      <family val="1"/>
    </font>
    <font>
      <vertAlign val="superscript"/>
      <sz val="11"/>
      <color indexed="8"/>
      <name val="Times New Roman"/>
      <family val="1"/>
    </font>
    <font>
      <sz val="10"/>
      <color rgb="FF272C2E"/>
      <name val="Agency FB"/>
      <family val="2"/>
    </font>
    <font>
      <b/>
      <sz val="10"/>
      <color rgb="FFFF0000"/>
      <name val="Times New Roman"/>
      <family val="1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178"/>
    </font>
    <font>
      <sz val="11"/>
      <name val="Times New Roman"/>
      <family val="1"/>
      <charset val="178"/>
    </font>
    <font>
      <b/>
      <sz val="11"/>
      <name val="Times New Roman"/>
      <family val="1"/>
      <charset val="178"/>
    </font>
    <font>
      <sz val="10"/>
      <name val="Calibri"/>
      <family val="2"/>
      <scheme val="minor"/>
    </font>
    <font>
      <shadow/>
      <sz val="3"/>
      <color indexed="9"/>
      <name val="Arial"/>
      <family val="2"/>
    </font>
    <font>
      <sz val="10"/>
      <color theme="1"/>
      <name val="Calibri"/>
      <family val="2"/>
      <scheme val="minor"/>
    </font>
    <font>
      <sz val="10"/>
      <color rgb="FF272C2E"/>
      <name val="Times New Roman"/>
      <family val="1"/>
    </font>
    <font>
      <b/>
      <sz val="9"/>
      <color rgb="FF272C2E"/>
      <name val="Times New Roman"/>
      <family val="1"/>
    </font>
    <font>
      <vertAlign val="superscript"/>
      <sz val="16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</fills>
  <borders count="18">
    <border>
      <left/>
      <right/>
      <top/>
      <bottom/>
      <diagonal/>
    </border>
    <border>
      <left/>
      <right style="medium">
        <color indexed="9"/>
      </right>
      <top/>
      <bottom/>
      <diagonal/>
    </border>
    <border>
      <left style="thick">
        <color theme="0"/>
      </left>
      <right/>
      <top style="thick">
        <color theme="0"/>
      </top>
      <bottom style="thin">
        <color theme="0"/>
      </bottom>
      <diagonal/>
    </border>
    <border>
      <left style="thick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ck">
        <color theme="0"/>
      </right>
      <top style="thick">
        <color theme="0"/>
      </top>
      <bottom style="thin">
        <color theme="0"/>
      </bottom>
      <diagonal/>
    </border>
    <border>
      <left/>
      <right style="thick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5">
    <xf numFmtId="0" fontId="0" fillId="0" borderId="0"/>
    <xf numFmtId="165" fontId="3" fillId="0" borderId="0"/>
    <xf numFmtId="166" fontId="3" fillId="0" borderId="0"/>
    <xf numFmtId="165" fontId="3" fillId="0" borderId="0"/>
    <xf numFmtId="166" fontId="3" fillId="0" borderId="0"/>
    <xf numFmtId="0" fontId="15" fillId="0" borderId="0"/>
    <xf numFmtId="0" fontId="15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165" fontId="3" fillId="0" borderId="0"/>
    <xf numFmtId="165" fontId="3" fillId="0" borderId="0"/>
    <xf numFmtId="167" fontId="3" fillId="0" borderId="0"/>
    <xf numFmtId="165" fontId="3" fillId="0" borderId="0"/>
    <xf numFmtId="167" fontId="3" fillId="0" borderId="0"/>
    <xf numFmtId="165" fontId="3" fillId="0" borderId="0"/>
    <xf numFmtId="167" fontId="3" fillId="0" borderId="0"/>
    <xf numFmtId="0" fontId="3" fillId="0" borderId="0"/>
    <xf numFmtId="165" fontId="3" fillId="0" borderId="0"/>
    <xf numFmtId="165" fontId="3" fillId="0" borderId="0"/>
    <xf numFmtId="0" fontId="30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72" fontId="15" fillId="0" borderId="0" applyFont="0" applyFill="0" applyBorder="0" applyAlignment="0" applyProtection="0"/>
    <xf numFmtId="165" fontId="3" fillId="0" borderId="0"/>
    <xf numFmtId="165" fontId="3" fillId="0" borderId="0"/>
    <xf numFmtId="165" fontId="3" fillId="0" borderId="0"/>
    <xf numFmtId="167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165" fontId="3" fillId="0" borderId="0"/>
    <xf numFmtId="9" fontId="15" fillId="0" borderId="0" applyFont="0" applyFill="0" applyBorder="0" applyAlignment="0" applyProtection="0"/>
    <xf numFmtId="0" fontId="15" fillId="0" borderId="0"/>
    <xf numFmtId="165" fontId="3" fillId="0" borderId="0"/>
    <xf numFmtId="181" fontId="3" fillId="0" borderId="0"/>
    <xf numFmtId="0" fontId="5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15" fillId="0" borderId="0"/>
    <xf numFmtId="0" fontId="1" fillId="0" borderId="0"/>
    <xf numFmtId="0" fontId="1" fillId="0" borderId="0"/>
    <xf numFmtId="165" fontId="3" fillId="0" borderId="0"/>
    <xf numFmtId="165" fontId="3" fillId="0" borderId="0"/>
    <xf numFmtId="165" fontId="3" fillId="0" borderId="0"/>
    <xf numFmtId="165" fontId="3" fillId="0" borderId="0"/>
    <xf numFmtId="0" fontId="60" fillId="0" borderId="0"/>
    <xf numFmtId="0" fontId="60" fillId="0" borderId="0"/>
    <xf numFmtId="0" fontId="30" fillId="0" borderId="0"/>
    <xf numFmtId="165" fontId="3" fillId="0" borderId="0"/>
    <xf numFmtId="184" fontId="3" fillId="0" borderId="0"/>
    <xf numFmtId="165" fontId="3" fillId="0" borderId="0"/>
    <xf numFmtId="165" fontId="3" fillId="0" borderId="0"/>
    <xf numFmtId="171" fontId="3" fillId="0" borderId="0"/>
    <xf numFmtId="165" fontId="3" fillId="0" borderId="0"/>
    <xf numFmtId="185" fontId="15" fillId="0" borderId="0" applyFont="0" applyFill="0" applyBorder="0" applyAlignment="0" applyProtection="0"/>
    <xf numFmtId="165" fontId="3" fillId="0" borderId="0"/>
    <xf numFmtId="165" fontId="3" fillId="0" borderId="0"/>
    <xf numFmtId="165" fontId="3" fillId="0" borderId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8" borderId="0" applyNumberFormat="0" applyBorder="0" applyAlignment="0" applyProtection="0"/>
    <xf numFmtId="0" fontId="65" fillId="8" borderId="0" applyNumberFormat="0" applyBorder="0" applyAlignment="0" applyProtection="0"/>
    <xf numFmtId="0" fontId="65" fillId="8" borderId="0" applyNumberFormat="0" applyBorder="0" applyAlignment="0" applyProtection="0"/>
    <xf numFmtId="0" fontId="65" fillId="8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5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9" borderId="0" applyNumberFormat="0" applyBorder="0" applyAlignment="0" applyProtection="0"/>
    <xf numFmtId="0" fontId="65" fillId="9" borderId="0" applyNumberFormat="0" applyBorder="0" applyAlignment="0" applyProtection="0"/>
    <xf numFmtId="0" fontId="65" fillId="9" borderId="0" applyNumberFormat="0" applyBorder="0" applyAlignment="0" applyProtection="0"/>
    <xf numFmtId="0" fontId="65" fillId="9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6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7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10" borderId="0" applyNumberFormat="0" applyBorder="0" applyAlignment="0" applyProtection="0"/>
    <xf numFmtId="0" fontId="65" fillId="10" borderId="0" applyNumberFormat="0" applyBorder="0" applyAlignment="0" applyProtection="0"/>
    <xf numFmtId="0" fontId="65" fillId="10" borderId="0" applyNumberFormat="0" applyBorder="0" applyAlignment="0" applyProtection="0"/>
    <xf numFmtId="0" fontId="65" fillId="10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11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0" borderId="0" applyNumberFormat="0" applyBorder="0" applyAlignment="0" applyProtection="0"/>
    <xf numFmtId="0" fontId="66" fillId="12" borderId="0" applyNumberFormat="0" applyBorder="0" applyAlignment="0" applyProtection="0"/>
    <xf numFmtId="0" fontId="66" fillId="12" borderId="0" applyNumberFormat="0" applyBorder="0" applyAlignment="0" applyProtection="0"/>
    <xf numFmtId="0" fontId="66" fillId="12" borderId="0" applyNumberFormat="0" applyBorder="0" applyAlignment="0" applyProtection="0"/>
    <xf numFmtId="0" fontId="66" fillId="12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13" borderId="0" applyNumberFormat="0" applyBorder="0" applyAlignment="0" applyProtection="0"/>
    <xf numFmtId="0" fontId="66" fillId="13" borderId="0" applyNumberFormat="0" applyBorder="0" applyAlignment="0" applyProtection="0"/>
    <xf numFmtId="0" fontId="66" fillId="13" borderId="0" applyNumberFormat="0" applyBorder="0" applyAlignment="0" applyProtection="0"/>
    <xf numFmtId="0" fontId="66" fillId="13" borderId="0" applyNumberFormat="0" applyBorder="0" applyAlignment="0" applyProtection="0"/>
    <xf numFmtId="0" fontId="66" fillId="12" borderId="0" applyNumberFormat="0" applyBorder="0" applyAlignment="0" applyProtection="0"/>
    <xf numFmtId="0" fontId="66" fillId="12" borderId="0" applyNumberFormat="0" applyBorder="0" applyAlignment="0" applyProtection="0"/>
    <xf numFmtId="0" fontId="66" fillId="12" borderId="0" applyNumberFormat="0" applyBorder="0" applyAlignment="0" applyProtection="0"/>
    <xf numFmtId="0" fontId="66" fillId="12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6" fillId="9" borderId="0" applyNumberFormat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14" borderId="4" applyNumberFormat="0" applyAlignment="0" applyProtection="0"/>
    <xf numFmtId="0" fontId="68" fillId="14" borderId="4" applyNumberFormat="0" applyAlignment="0" applyProtection="0"/>
    <xf numFmtId="0" fontId="68" fillId="14" borderId="4" applyNumberFormat="0" applyAlignment="0" applyProtection="0"/>
    <xf numFmtId="0" fontId="68" fillId="14" borderId="4" applyNumberFormat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67" fillId="0" borderId="5" applyNumberFormat="0" applyFill="0" applyAlignment="0" applyProtection="0"/>
    <xf numFmtId="0" fontId="5" fillId="15" borderId="6" applyNumberFormat="0" applyFont="0" applyAlignment="0" applyProtection="0"/>
    <xf numFmtId="0" fontId="5" fillId="15" borderId="6" applyNumberFormat="0" applyFont="0" applyAlignment="0" applyProtection="0"/>
    <xf numFmtId="0" fontId="5" fillId="15" borderId="6" applyNumberFormat="0" applyFont="0" applyAlignment="0" applyProtection="0"/>
    <xf numFmtId="0" fontId="5" fillId="15" borderId="6" applyNumberFormat="0" applyFont="0" applyAlignment="0" applyProtection="0"/>
    <xf numFmtId="0" fontId="69" fillId="10" borderId="4" applyNumberFormat="0" applyAlignment="0" applyProtection="0"/>
    <xf numFmtId="0" fontId="69" fillId="10" borderId="4" applyNumberFormat="0" applyAlignment="0" applyProtection="0"/>
    <xf numFmtId="0" fontId="69" fillId="10" borderId="4" applyNumberFormat="0" applyAlignment="0" applyProtection="0"/>
    <xf numFmtId="0" fontId="69" fillId="10" borderId="4" applyNumberFormat="0" applyAlignment="0" applyProtection="0"/>
    <xf numFmtId="186" fontId="15" fillId="0" borderId="0" applyFont="0" applyFill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0" fontId="70" fillId="16" borderId="0" applyNumberFormat="0" applyBorder="0" applyAlignment="0" applyProtection="0"/>
    <xf numFmtId="187" fontId="15" fillId="0" borderId="0" applyFont="0" applyFill="0" applyBorder="0" applyAlignment="0" applyProtection="0"/>
    <xf numFmtId="0" fontId="71" fillId="0" borderId="0" applyNumberFormat="0" applyBorder="0">
      <alignment horizontal="right"/>
    </xf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72" fillId="10" borderId="0" applyNumberFormat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" fillId="0" borderId="0"/>
    <xf numFmtId="1" fontId="3" fillId="0" borderId="0"/>
    <xf numFmtId="0" fontId="15" fillId="0" borderId="0"/>
    <xf numFmtId="0" fontId="30" fillId="0" borderId="0"/>
    <xf numFmtId="0" fontId="30" fillId="0" borderId="0"/>
    <xf numFmtId="0" fontId="73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74" fillId="0" borderId="0" applyNumberFormat="0" applyFill="0" applyBorder="0" applyProtection="0"/>
    <xf numFmtId="0" fontId="1" fillId="0" borderId="0"/>
    <xf numFmtId="0" fontId="60" fillId="0" borderId="0"/>
    <xf numFmtId="0" fontId="15" fillId="0" borderId="0"/>
    <xf numFmtId="188" fontId="3" fillId="0" borderId="0"/>
    <xf numFmtId="0" fontId="3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" fillId="0" borderId="0"/>
    <xf numFmtId="188" fontId="3" fillId="0" borderId="0"/>
    <xf numFmtId="0" fontId="75" fillId="6" borderId="0" applyNumberFormat="0" applyBorder="0" applyAlignment="0" applyProtection="0"/>
    <xf numFmtId="0" fontId="75" fillId="6" borderId="0" applyNumberFormat="0" applyBorder="0" applyAlignment="0" applyProtection="0"/>
    <xf numFmtId="0" fontId="75" fillId="6" borderId="0" applyNumberFormat="0" applyBorder="0" applyAlignment="0" applyProtection="0"/>
    <xf numFmtId="0" fontId="75" fillId="6" borderId="0" applyNumberFormat="0" applyBorder="0" applyAlignment="0" applyProtection="0"/>
    <xf numFmtId="0" fontId="76" fillId="14" borderId="4" applyNumberFormat="0" applyAlignment="0" applyProtection="0"/>
    <xf numFmtId="0" fontId="76" fillId="14" borderId="4" applyNumberFormat="0" applyAlignment="0" applyProtection="0"/>
    <xf numFmtId="0" fontId="76" fillId="14" borderId="4" applyNumberFormat="0" applyAlignment="0" applyProtection="0"/>
    <xf numFmtId="0" fontId="76" fillId="14" borderId="4" applyNumberFormat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79" fillId="0" borderId="7" applyNumberFormat="0" applyFill="0" applyAlignment="0" applyProtection="0"/>
    <xf numFmtId="0" fontId="79" fillId="0" borderId="7" applyNumberFormat="0" applyFill="0" applyAlignment="0" applyProtection="0"/>
    <xf numFmtId="0" fontId="79" fillId="0" borderId="7" applyNumberFormat="0" applyFill="0" applyAlignment="0" applyProtection="0"/>
    <xf numFmtId="0" fontId="79" fillId="0" borderId="7" applyNumberFormat="0" applyFill="0" applyAlignment="0" applyProtection="0"/>
    <xf numFmtId="0" fontId="80" fillId="0" borderId="8" applyNumberFormat="0" applyFill="0" applyAlignment="0" applyProtection="0"/>
    <xf numFmtId="0" fontId="80" fillId="0" borderId="8" applyNumberFormat="0" applyFill="0" applyAlignment="0" applyProtection="0"/>
    <xf numFmtId="0" fontId="80" fillId="0" borderId="8" applyNumberFormat="0" applyFill="0" applyAlignment="0" applyProtection="0"/>
    <xf numFmtId="0" fontId="80" fillId="0" borderId="8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9" applyNumberFormat="0" applyFill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10" applyNumberFormat="0" applyFill="0" applyAlignment="0" applyProtection="0"/>
    <xf numFmtId="0" fontId="82" fillId="0" borderId="10" applyNumberFormat="0" applyFill="0" applyAlignment="0" applyProtection="0"/>
    <xf numFmtId="0" fontId="82" fillId="0" borderId="10" applyNumberFormat="0" applyFill="0" applyAlignment="0" applyProtection="0"/>
    <xf numFmtId="0" fontId="82" fillId="0" borderId="10" applyNumberFormat="0" applyFill="0" applyAlignment="0" applyProtection="0"/>
    <xf numFmtId="0" fontId="83" fillId="14" borderId="11" applyNumberFormat="0" applyAlignment="0" applyProtection="0"/>
    <xf numFmtId="0" fontId="83" fillId="14" borderId="11" applyNumberFormat="0" applyAlignment="0" applyProtection="0"/>
    <xf numFmtId="0" fontId="83" fillId="14" borderId="11" applyNumberFormat="0" applyAlignment="0" applyProtection="0"/>
    <xf numFmtId="0" fontId="83" fillId="14" borderId="11" applyNumberFormat="0" applyAlignment="0" applyProtection="0"/>
    <xf numFmtId="0" fontId="15" fillId="0" borderId="0"/>
    <xf numFmtId="189" fontId="15" fillId="0" borderId="0" applyFont="0" applyFill="0" applyBorder="0" applyAlignment="0" applyProtection="0"/>
    <xf numFmtId="190" fontId="15" fillId="0" borderId="0" applyFont="0" applyFill="0" applyBorder="0" applyAlignment="0" applyProtection="0"/>
    <xf numFmtId="191" fontId="15" fillId="0" borderId="0" applyFont="0" applyFill="0" applyBorder="0" applyAlignment="0" applyProtection="0"/>
    <xf numFmtId="192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194" fontId="15" fillId="0" borderId="0" applyFont="0" applyFill="0" applyBorder="0" applyAlignment="0" applyProtection="0"/>
    <xf numFmtId="41" fontId="3" fillId="0" borderId="0"/>
    <xf numFmtId="0" fontId="1" fillId="0" borderId="0"/>
    <xf numFmtId="0" fontId="1" fillId="0" borderId="0"/>
    <xf numFmtId="0" fontId="1" fillId="0" borderId="0"/>
  </cellStyleXfs>
  <cellXfs count="2026">
    <xf numFmtId="0" fontId="0" fillId="0" borderId="0" xfId="0"/>
    <xf numFmtId="1" fontId="4" fillId="0" borderId="0" xfId="1" applyNumberFormat="1" applyFont="1" applyAlignment="1">
      <alignment horizontal="left" vertical="center"/>
    </xf>
    <xf numFmtId="1" fontId="5" fillId="0" borderId="0" xfId="1" applyNumberFormat="1" applyFont="1" applyAlignment="1">
      <alignment vertical="center"/>
    </xf>
    <xf numFmtId="1" fontId="6" fillId="0" borderId="0" xfId="1" applyNumberFormat="1" applyFont="1" applyAlignment="1">
      <alignment vertical="center" readingOrder="2"/>
    </xf>
    <xf numFmtId="1" fontId="5" fillId="0" borderId="0" xfId="1" applyNumberFormat="1" applyFont="1" applyAlignment="1">
      <alignment vertical="center" readingOrder="2"/>
    </xf>
    <xf numFmtId="1" fontId="7" fillId="0" borderId="0" xfId="1" quotePrefix="1" applyNumberFormat="1" applyFont="1" applyAlignment="1">
      <alignment horizontal="left" vertical="center"/>
    </xf>
    <xf numFmtId="1" fontId="8" fillId="0" borderId="0" xfId="1" quotePrefix="1" applyNumberFormat="1" applyFont="1" applyAlignment="1">
      <alignment horizontal="left" vertical="center"/>
    </xf>
    <xf numFmtId="167" fontId="7" fillId="0" borderId="0" xfId="2" applyNumberFormat="1" applyFont="1" applyAlignment="1">
      <alignment horizontal="right" vertical="center" readingOrder="2"/>
    </xf>
    <xf numFmtId="1" fontId="7" fillId="0" borderId="0" xfId="1" applyNumberFormat="1" applyFont="1" applyAlignment="1">
      <alignment horizontal="left" vertical="center"/>
    </xf>
    <xf numFmtId="1" fontId="4" fillId="0" borderId="0" xfId="1" applyNumberFormat="1" applyFont="1" applyAlignment="1">
      <alignment horizontal="right" vertical="center" readingOrder="2"/>
    </xf>
    <xf numFmtId="1" fontId="5" fillId="0" borderId="0" xfId="1" applyNumberFormat="1" applyFont="1" applyAlignment="1">
      <alignment horizontal="right" vertical="center" readingOrder="2"/>
    </xf>
    <xf numFmtId="1" fontId="10" fillId="0" borderId="0" xfId="1" applyNumberFormat="1" applyFont="1" applyAlignment="1">
      <alignment horizontal="right" vertical="center" wrapText="1"/>
    </xf>
    <xf numFmtId="1" fontId="8" fillId="0" borderId="0" xfId="1" applyNumberFormat="1" applyFont="1" applyAlignment="1">
      <alignment vertical="center"/>
    </xf>
    <xf numFmtId="1" fontId="8" fillId="0" borderId="0" xfId="1" applyNumberFormat="1" applyFont="1" applyAlignment="1">
      <alignment horizontal="right" vertical="center" readingOrder="2"/>
    </xf>
    <xf numFmtId="1" fontId="10" fillId="0" borderId="0" xfId="1" applyNumberFormat="1" applyFont="1" applyAlignment="1">
      <alignment horizontal="left" vertical="center"/>
    </xf>
    <xf numFmtId="3" fontId="10" fillId="0" borderId="0" xfId="0" applyNumberFormat="1" applyFont="1" applyAlignment="1">
      <alignment wrapText="1"/>
    </xf>
    <xf numFmtId="3" fontId="10" fillId="0" borderId="0" xfId="1" applyNumberFormat="1" applyFont="1" applyAlignment="1">
      <alignment vertical="center" wrapText="1"/>
    </xf>
    <xf numFmtId="1" fontId="10" fillId="0" borderId="0" xfId="1" applyNumberFormat="1" applyFont="1" applyAlignment="1">
      <alignment horizontal="right" vertical="center" readingOrder="2"/>
    </xf>
    <xf numFmtId="1" fontId="5" fillId="0" borderId="0" xfId="1" applyNumberFormat="1" applyFont="1" applyAlignment="1">
      <alignment horizontal="left" vertical="center"/>
    </xf>
    <xf numFmtId="3" fontId="5" fillId="0" borderId="0" xfId="1" applyNumberFormat="1" applyFont="1" applyAlignment="1">
      <alignment vertical="center" wrapText="1"/>
    </xf>
    <xf numFmtId="1" fontId="11" fillId="0" borderId="0" xfId="1" applyNumberFormat="1" applyFont="1" applyAlignment="1">
      <alignment horizontal="right" vertical="center" readingOrder="2"/>
    </xf>
    <xf numFmtId="1" fontId="12" fillId="0" borderId="0" xfId="1" applyNumberFormat="1" applyFont="1" applyAlignment="1">
      <alignment horizontal="right" vertical="center" readingOrder="2"/>
    </xf>
    <xf numFmtId="1" fontId="8" fillId="0" borderId="0" xfId="1" applyNumberFormat="1" applyFont="1" applyAlignment="1">
      <alignment horizontal="left" vertical="center"/>
    </xf>
    <xf numFmtId="167" fontId="5" fillId="0" borderId="0" xfId="1" applyNumberFormat="1" applyFont="1" applyAlignment="1">
      <alignment vertical="center" wrapText="1"/>
    </xf>
    <xf numFmtId="1" fontId="11" fillId="0" borderId="0" xfId="1" applyNumberFormat="1" applyFont="1" applyAlignment="1">
      <alignment vertical="center"/>
    </xf>
    <xf numFmtId="1" fontId="11" fillId="0" borderId="0" xfId="1" applyNumberFormat="1" applyFont="1" applyAlignment="1">
      <alignment vertical="center" wrapText="1"/>
    </xf>
    <xf numFmtId="1" fontId="11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vertical="center" readingOrder="2"/>
    </xf>
    <xf numFmtId="1" fontId="13" fillId="0" borderId="0" xfId="0" applyNumberFormat="1" applyFont="1" applyAlignment="1">
      <alignment vertical="center"/>
    </xf>
    <xf numFmtId="1" fontId="13" fillId="0" borderId="0" xfId="1" applyNumberFormat="1" applyFont="1" applyAlignment="1">
      <alignment horizontal="right" vertical="center" readingOrder="2"/>
    </xf>
    <xf numFmtId="1" fontId="13" fillId="0" borderId="0" xfId="1" quotePrefix="1" applyNumberFormat="1" applyFont="1" applyAlignment="1">
      <alignment horizontal="left" vertical="center"/>
    </xf>
    <xf numFmtId="1" fontId="5" fillId="0" borderId="0" xfId="1" quotePrefix="1" applyNumberFormat="1" applyFont="1" applyAlignment="1">
      <alignment horizontal="right" vertical="center" readingOrder="2"/>
    </xf>
    <xf numFmtId="1" fontId="4" fillId="0" borderId="0" xfId="3" applyNumberFormat="1" applyFont="1" applyAlignment="1">
      <alignment horizontal="left" vertical="center"/>
    </xf>
    <xf numFmtId="1" fontId="5" fillId="0" borderId="0" xfId="3" applyNumberFormat="1" applyFont="1" applyAlignment="1">
      <alignment vertical="center"/>
    </xf>
    <xf numFmtId="1" fontId="6" fillId="0" borderId="0" xfId="3" applyNumberFormat="1" applyFont="1" applyAlignment="1">
      <alignment vertical="center" readingOrder="2"/>
    </xf>
    <xf numFmtId="1" fontId="5" fillId="0" borderId="0" xfId="3" applyNumberFormat="1" applyFont="1" applyAlignment="1">
      <alignment horizontal="left" vertical="center"/>
    </xf>
    <xf numFmtId="1" fontId="14" fillId="0" borderId="0" xfId="3" applyNumberFormat="1" applyFont="1" applyAlignment="1">
      <alignment vertical="center" readingOrder="2"/>
    </xf>
    <xf numFmtId="1" fontId="7" fillId="0" borderId="0" xfId="3" quotePrefix="1" applyNumberFormat="1" applyFont="1" applyAlignment="1">
      <alignment horizontal="left" vertical="center"/>
    </xf>
    <xf numFmtId="1" fontId="7" fillId="0" borderId="0" xfId="3" applyNumberFormat="1" applyFont="1" applyAlignment="1">
      <alignment horizontal="right" vertical="center" readingOrder="2"/>
    </xf>
    <xf numFmtId="1" fontId="7" fillId="0" borderId="0" xfId="3" applyNumberFormat="1" applyFont="1" applyAlignment="1">
      <alignment horizontal="left" vertical="center"/>
    </xf>
    <xf numFmtId="1" fontId="4" fillId="0" borderId="0" xfId="3" applyNumberFormat="1" applyFont="1" applyAlignment="1">
      <alignment horizontal="right" vertical="center" readingOrder="2"/>
    </xf>
    <xf numFmtId="1" fontId="11" fillId="0" borderId="0" xfId="3" applyNumberFormat="1" applyFont="1" applyAlignment="1">
      <alignment horizontal="right" vertical="center" readingOrder="2"/>
    </xf>
    <xf numFmtId="1" fontId="10" fillId="0" borderId="0" xfId="3" quotePrefix="1" applyNumberFormat="1" applyFont="1" applyAlignment="1">
      <alignment horizontal="right" vertical="center"/>
    </xf>
    <xf numFmtId="1" fontId="10" fillId="0" borderId="0" xfId="3" applyNumberFormat="1" applyFont="1" applyAlignment="1">
      <alignment horizontal="right" vertical="center"/>
    </xf>
    <xf numFmtId="167" fontId="10" fillId="0" borderId="0" xfId="4" quotePrefix="1" applyNumberFormat="1" applyFont="1" applyAlignment="1">
      <alignment horizontal="left" vertical="center"/>
    </xf>
    <xf numFmtId="1" fontId="12" fillId="0" borderId="0" xfId="0" quotePrefix="1" applyNumberFormat="1" applyFont="1" applyAlignment="1">
      <alignment horizontal="right" vertical="center"/>
    </xf>
    <xf numFmtId="1" fontId="12" fillId="0" borderId="0" xfId="3" applyNumberFormat="1" applyFont="1" applyAlignment="1">
      <alignment horizontal="right" vertical="center" readingOrder="2"/>
    </xf>
    <xf numFmtId="0" fontId="10" fillId="0" borderId="0" xfId="5" applyFont="1" applyAlignment="1">
      <alignment horizontal="left" vertical="center"/>
    </xf>
    <xf numFmtId="168" fontId="10" fillId="0" borderId="0" xfId="0" applyNumberFormat="1" applyFont="1" applyAlignment="1">
      <alignment horizontal="right" vertical="center"/>
    </xf>
    <xf numFmtId="1" fontId="16" fillId="0" borderId="0" xfId="6" quotePrefix="1" applyNumberFormat="1" applyFont="1" applyAlignment="1">
      <alignment horizontal="right" vertical="center" readingOrder="2"/>
    </xf>
    <xf numFmtId="0" fontId="17" fillId="0" borderId="0" xfId="5" quotePrefix="1" applyFont="1" applyAlignment="1">
      <alignment horizontal="left" vertical="center"/>
    </xf>
    <xf numFmtId="168" fontId="18" fillId="0" borderId="0" xfId="0" applyNumberFormat="1" applyFont="1"/>
    <xf numFmtId="1" fontId="19" fillId="0" borderId="0" xfId="6" applyNumberFormat="1" applyFont="1" applyAlignment="1">
      <alignment horizontal="right" vertical="center" indent="1" readingOrder="2"/>
    </xf>
    <xf numFmtId="0" fontId="5" fillId="0" borderId="0" xfId="5" quotePrefix="1" applyFont="1" applyAlignment="1">
      <alignment horizontal="left" vertical="center"/>
    </xf>
    <xf numFmtId="165" fontId="17" fillId="0" borderId="0" xfId="7" applyFont="1" applyAlignment="1">
      <alignment vertical="center"/>
    </xf>
    <xf numFmtId="0" fontId="10" fillId="0" borderId="0" xfId="5" quotePrefix="1" applyFont="1" applyAlignment="1">
      <alignment horizontal="left" vertical="center"/>
    </xf>
    <xf numFmtId="1" fontId="16" fillId="0" borderId="0" xfId="6" applyNumberFormat="1" applyFont="1" applyAlignment="1">
      <alignment horizontal="right" vertical="center"/>
    </xf>
    <xf numFmtId="1" fontId="19" fillId="0" borderId="0" xfId="6" applyNumberFormat="1" applyFont="1" applyAlignment="1">
      <alignment horizontal="right" vertical="center" indent="1"/>
    </xf>
    <xf numFmtId="167" fontId="17" fillId="0" borderId="0" xfId="5" quotePrefix="1" applyNumberFormat="1" applyFont="1" applyAlignment="1">
      <alignment horizontal="left" vertical="center"/>
    </xf>
    <xf numFmtId="0" fontId="5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167" fontId="10" fillId="0" borderId="0" xfId="5" applyNumberFormat="1" applyFont="1" applyAlignment="1">
      <alignment horizontal="left" vertical="center"/>
    </xf>
    <xf numFmtId="1" fontId="14" fillId="0" borderId="0" xfId="3" applyNumberFormat="1" applyFont="1" applyAlignment="1">
      <alignment vertical="center"/>
    </xf>
    <xf numFmtId="1" fontId="14" fillId="0" borderId="0" xfId="3" applyNumberFormat="1" applyFont="1" applyAlignment="1">
      <alignment horizontal="right" vertical="center" readingOrder="2"/>
    </xf>
    <xf numFmtId="0" fontId="10" fillId="2" borderId="0" xfId="5" applyFont="1" applyFill="1" applyAlignment="1">
      <alignment vertical="center"/>
    </xf>
    <xf numFmtId="1" fontId="12" fillId="2" borderId="0" xfId="6" applyNumberFormat="1" applyFont="1" applyFill="1" applyAlignment="1">
      <alignment horizontal="right" vertical="center" readingOrder="2"/>
    </xf>
    <xf numFmtId="1" fontId="5" fillId="0" borderId="0" xfId="0" applyNumberFormat="1" applyFont="1"/>
    <xf numFmtId="3" fontId="20" fillId="0" borderId="0" xfId="0" applyNumberFormat="1" applyFont="1" applyAlignment="1">
      <alignment vertical="center"/>
    </xf>
    <xf numFmtId="1" fontId="18" fillId="0" borderId="0" xfId="0" applyNumberFormat="1" applyFont="1"/>
    <xf numFmtId="168" fontId="18" fillId="0" borderId="0" xfId="0" applyNumberFormat="1" applyFont="1" applyAlignment="1">
      <alignment horizontal="right" vertical="center"/>
    </xf>
    <xf numFmtId="167" fontId="10" fillId="2" borderId="0" xfId="5" quotePrefix="1" applyNumberFormat="1" applyFont="1" applyFill="1" applyAlignment="1">
      <alignment horizontal="left" vertical="center"/>
    </xf>
    <xf numFmtId="1" fontId="12" fillId="2" borderId="0" xfId="6" quotePrefix="1" applyNumberFormat="1" applyFont="1" applyFill="1" applyAlignment="1">
      <alignment horizontal="right" vertical="center"/>
    </xf>
    <xf numFmtId="167" fontId="10" fillId="2" borderId="0" xfId="5" applyNumberFormat="1" applyFont="1" applyFill="1" applyAlignment="1">
      <alignment horizontal="left" vertical="center"/>
    </xf>
    <xf numFmtId="0" fontId="10" fillId="2" borderId="0" xfId="5" quotePrefix="1" applyFont="1" applyFill="1" applyAlignment="1">
      <alignment horizontal="left" vertical="center"/>
    </xf>
    <xf numFmtId="0" fontId="17" fillId="0" borderId="0" xfId="5" applyFont="1" applyAlignment="1">
      <alignment horizontal="left" vertical="center"/>
    </xf>
    <xf numFmtId="1" fontId="11" fillId="0" borderId="0" xfId="6" applyNumberFormat="1" applyFont="1" applyAlignment="1">
      <alignment horizontal="right" vertical="center" indent="1"/>
    </xf>
    <xf numFmtId="1" fontId="12" fillId="0" borderId="0" xfId="0" applyNumberFormat="1" applyFont="1" applyAlignment="1">
      <alignment horizontal="right" vertical="center" readingOrder="2"/>
    </xf>
    <xf numFmtId="167" fontId="11" fillId="0" borderId="0" xfId="3" applyNumberFormat="1" applyFont="1" applyAlignment="1">
      <alignment vertical="center"/>
    </xf>
    <xf numFmtId="1" fontId="21" fillId="0" borderId="0" xfId="3" applyNumberFormat="1" applyFont="1" applyAlignment="1">
      <alignment horizontal="center" vertical="center"/>
    </xf>
    <xf numFmtId="167" fontId="5" fillId="0" borderId="0" xfId="3" applyNumberFormat="1" applyFont="1" applyAlignment="1">
      <alignment vertical="center"/>
    </xf>
    <xf numFmtId="0" fontId="4" fillId="0" borderId="0" xfId="8" applyNumberFormat="1" applyFont="1" applyAlignment="1">
      <alignment horizontal="left" vertical="center"/>
    </xf>
    <xf numFmtId="0" fontId="5" fillId="0" borderId="0" xfId="8" applyNumberFormat="1" applyFont="1" applyAlignment="1">
      <alignment vertical="center"/>
    </xf>
    <xf numFmtId="0" fontId="6" fillId="0" borderId="0" xfId="8" applyNumberFormat="1" applyFont="1" applyAlignment="1">
      <alignment horizontal="right" vertical="center" readingOrder="2"/>
    </xf>
    <xf numFmtId="0" fontId="5" fillId="0" borderId="0" xfId="8" applyNumberFormat="1" applyFont="1" applyAlignment="1">
      <alignment horizontal="right" vertical="center" readingOrder="2"/>
    </xf>
    <xf numFmtId="0" fontId="7" fillId="0" borderId="0" xfId="8" quotePrefix="1" applyNumberFormat="1" applyFont="1" applyAlignment="1">
      <alignment horizontal="left" vertical="center"/>
    </xf>
    <xf numFmtId="0" fontId="14" fillId="0" borderId="0" xfId="8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7" fillId="0" borderId="0" xfId="8" applyNumberFormat="1" applyFont="1" applyAlignment="1">
      <alignment horizontal="left" vertical="center"/>
    </xf>
    <xf numFmtId="0" fontId="4" fillId="0" borderId="0" xfId="8" applyNumberFormat="1" applyFont="1" applyAlignment="1">
      <alignment vertical="center" readingOrder="2"/>
    </xf>
    <xf numFmtId="1" fontId="9" fillId="0" borderId="0" xfId="1" applyNumberFormat="1" applyFont="1" applyAlignment="1">
      <alignment horizontal="left" vertical="center"/>
    </xf>
    <xf numFmtId="0" fontId="10" fillId="0" borderId="0" xfId="3" applyNumberFormat="1" applyFont="1" applyAlignment="1">
      <alignment horizontal="right" vertical="center"/>
    </xf>
    <xf numFmtId="10" fontId="8" fillId="0" borderId="0" xfId="3" applyNumberFormat="1" applyFont="1" applyAlignment="1">
      <alignment horizontal="right" vertical="top" readingOrder="2"/>
    </xf>
    <xf numFmtId="0" fontId="10" fillId="0" borderId="0" xfId="8" applyNumberFormat="1" applyFont="1" applyAlignment="1">
      <alignment horizontal="right" vertical="center"/>
    </xf>
    <xf numFmtId="1" fontId="10" fillId="0" borderId="0" xfId="3" quotePrefix="1" applyNumberFormat="1" applyFont="1" applyAlignment="1">
      <alignment horizontal="center" vertical="center"/>
    </xf>
    <xf numFmtId="0" fontId="11" fillId="0" borderId="0" xfId="8" applyNumberFormat="1" applyFont="1" applyAlignment="1">
      <alignment vertical="center"/>
    </xf>
    <xf numFmtId="0" fontId="12" fillId="0" borderId="0" xfId="8" applyNumberFormat="1" applyFont="1" applyAlignment="1">
      <alignment horizontal="right" vertical="center"/>
    </xf>
    <xf numFmtId="0" fontId="6" fillId="0" borderId="0" xfId="8" applyNumberFormat="1" applyFont="1" applyAlignment="1">
      <alignment vertical="center" readingOrder="2"/>
    </xf>
    <xf numFmtId="0" fontId="5" fillId="0" borderId="0" xfId="8" applyNumberFormat="1" applyFont="1" applyAlignment="1">
      <alignment vertical="center" readingOrder="2"/>
    </xf>
    <xf numFmtId="0" fontId="9" fillId="0" borderId="0" xfId="8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8" applyNumberFormat="1" applyFont="1" applyAlignment="1">
      <alignment vertical="center" readingOrder="2"/>
    </xf>
    <xf numFmtId="0" fontId="10" fillId="0" borderId="0" xfId="4" quotePrefix="1" applyNumberFormat="1" applyFont="1" applyAlignment="1">
      <alignment horizontal="left" vertical="center"/>
    </xf>
    <xf numFmtId="168" fontId="22" fillId="0" borderId="0" xfId="0" applyNumberFormat="1" applyFont="1" applyAlignment="1">
      <alignment horizontal="right" vertical="center"/>
    </xf>
    <xf numFmtId="3" fontId="10" fillId="0" borderId="0" xfId="8" applyNumberFormat="1" applyFont="1" applyAlignment="1">
      <alignment horizontal="right" vertical="center"/>
    </xf>
    <xf numFmtId="0" fontId="10" fillId="0" borderId="0" xfId="1" applyNumberFormat="1" applyFont="1" applyAlignment="1">
      <alignment horizontal="left" vertical="center"/>
    </xf>
    <xf numFmtId="168" fontId="10" fillId="0" borderId="0" xfId="8" applyNumberFormat="1" applyFont="1" applyAlignment="1">
      <alignment horizontal="right" vertical="center"/>
    </xf>
    <xf numFmtId="167" fontId="4" fillId="0" borderId="0" xfId="9" applyNumberFormat="1" applyFont="1" applyAlignment="1">
      <alignment horizontal="left" vertical="center"/>
    </xf>
    <xf numFmtId="167" fontId="10" fillId="0" borderId="0" xfId="9" applyNumberFormat="1" applyFont="1" applyAlignment="1">
      <alignment horizontal="right" vertical="center"/>
    </xf>
    <xf numFmtId="167" fontId="6" fillId="0" borderId="0" xfId="9" quotePrefix="1" applyNumberFormat="1" applyFont="1" applyAlignment="1">
      <alignment horizontal="right" vertical="center" readingOrder="2"/>
    </xf>
    <xf numFmtId="0" fontId="5" fillId="0" borderId="0" xfId="10" applyFont="1" applyAlignment="1">
      <alignment vertical="center"/>
    </xf>
    <xf numFmtId="167" fontId="4" fillId="0" borderId="0" xfId="9" applyNumberFormat="1" applyFont="1" applyAlignment="1">
      <alignment vertical="center"/>
    </xf>
    <xf numFmtId="167" fontId="5" fillId="0" borderId="0" xfId="9" applyNumberFormat="1" applyFont="1" applyAlignment="1">
      <alignment vertical="center"/>
    </xf>
    <xf numFmtId="167" fontId="5" fillId="0" borderId="0" xfId="9" applyNumberFormat="1" applyFont="1" applyAlignment="1">
      <alignment horizontal="right" vertical="center"/>
    </xf>
    <xf numFmtId="167" fontId="5" fillId="0" borderId="0" xfId="9" applyNumberFormat="1" applyFont="1" applyAlignment="1">
      <alignment horizontal="right" vertical="center" readingOrder="2"/>
    </xf>
    <xf numFmtId="167" fontId="7" fillId="0" borderId="0" xfId="9" quotePrefix="1" applyNumberFormat="1" applyFont="1" applyAlignment="1">
      <alignment horizontal="left" vertical="center"/>
    </xf>
    <xf numFmtId="167" fontId="7" fillId="0" borderId="0" xfId="9" applyNumberFormat="1" applyFont="1" applyAlignment="1">
      <alignment horizontal="right" vertical="center"/>
    </xf>
    <xf numFmtId="167" fontId="7" fillId="0" borderId="0" xfId="9" applyNumberFormat="1" applyFont="1" applyAlignment="1">
      <alignment horizontal="right" vertical="center" readingOrder="2"/>
    </xf>
    <xf numFmtId="0" fontId="14" fillId="0" borderId="0" xfId="10" applyFont="1" applyAlignment="1">
      <alignment vertical="center"/>
    </xf>
    <xf numFmtId="167" fontId="7" fillId="0" borderId="0" xfId="9" applyNumberFormat="1" applyFont="1" applyAlignment="1">
      <alignment vertical="center"/>
    </xf>
    <xf numFmtId="167" fontId="7" fillId="0" borderId="0" xfId="9" applyNumberFormat="1" applyFont="1" applyAlignment="1">
      <alignment horizontal="left" vertical="center"/>
    </xf>
    <xf numFmtId="167" fontId="10" fillId="0" borderId="0" xfId="9" quotePrefix="1" applyNumberFormat="1" applyFont="1" applyAlignment="1">
      <alignment horizontal="right" vertical="center"/>
    </xf>
    <xf numFmtId="167" fontId="4" fillId="0" borderId="0" xfId="9" applyNumberFormat="1" applyFont="1" applyAlignment="1">
      <alignment horizontal="right" vertical="center" readingOrder="2"/>
    </xf>
    <xf numFmtId="167" fontId="10" fillId="0" borderId="0" xfId="9" applyNumberFormat="1" applyFont="1" applyAlignment="1">
      <alignment horizontal="right" vertical="center" wrapText="1"/>
    </xf>
    <xf numFmtId="0" fontId="5" fillId="0" borderId="0" xfId="10" applyFont="1" applyAlignment="1">
      <alignment vertical="center" readingOrder="2"/>
    </xf>
    <xf numFmtId="167" fontId="10" fillId="0" borderId="0" xfId="9" applyNumberFormat="1" applyFont="1" applyAlignment="1">
      <alignment horizontal="left" vertical="center"/>
    </xf>
    <xf numFmtId="167" fontId="12" fillId="0" borderId="0" xfId="11" quotePrefix="1" applyNumberFormat="1" applyFont="1" applyAlignment="1">
      <alignment horizontal="right" vertical="center" readingOrder="2"/>
    </xf>
    <xf numFmtId="167" fontId="12" fillId="0" borderId="0" xfId="9" applyNumberFormat="1" applyFont="1" applyAlignment="1">
      <alignment horizontal="right" vertical="center" readingOrder="2"/>
    </xf>
    <xf numFmtId="3" fontId="10" fillId="0" borderId="0" xfId="10" applyNumberFormat="1" applyFont="1" applyAlignment="1">
      <alignment wrapText="1"/>
    </xf>
    <xf numFmtId="167" fontId="12" fillId="0" borderId="0" xfId="9" quotePrefix="1" applyNumberFormat="1" applyFont="1" applyAlignment="1">
      <alignment horizontal="right" vertical="center" readingOrder="2"/>
    </xf>
    <xf numFmtId="167" fontId="10" fillId="0" borderId="0" xfId="9" applyNumberFormat="1" applyFont="1" applyAlignment="1">
      <alignment vertical="center"/>
    </xf>
    <xf numFmtId="0" fontId="5" fillId="0" borderId="0" xfId="10" applyFont="1"/>
    <xf numFmtId="3" fontId="5" fillId="0" borderId="0" xfId="10" applyNumberFormat="1" applyFont="1"/>
    <xf numFmtId="167" fontId="5" fillId="0" borderId="0" xfId="9" applyNumberFormat="1" applyFont="1" applyAlignment="1">
      <alignment horizontal="left" vertical="center"/>
    </xf>
    <xf numFmtId="167" fontId="11" fillId="0" borderId="0" xfId="9" applyNumberFormat="1" applyFont="1" applyAlignment="1">
      <alignment horizontal="right" vertical="center" readingOrder="2"/>
    </xf>
    <xf numFmtId="0" fontId="10" fillId="0" borderId="0" xfId="10" applyFont="1"/>
    <xf numFmtId="3" fontId="10" fillId="0" borderId="0" xfId="10" applyNumberFormat="1" applyFont="1"/>
    <xf numFmtId="3" fontId="15" fillId="0" borderId="0" xfId="10" applyNumberFormat="1"/>
    <xf numFmtId="167" fontId="5" fillId="0" borderId="0" xfId="9" applyNumberFormat="1" applyFont="1" applyAlignment="1">
      <alignment vertical="center" readingOrder="2"/>
    </xf>
    <xf numFmtId="167" fontId="10" fillId="0" borderId="0" xfId="9" quotePrefix="1" applyNumberFormat="1" applyFont="1" applyAlignment="1">
      <alignment horizontal="left" vertical="center"/>
    </xf>
    <xf numFmtId="167" fontId="22" fillId="0" borderId="0" xfId="9" applyNumberFormat="1" applyFont="1" applyAlignment="1">
      <alignment horizontal="left" vertical="center"/>
    </xf>
    <xf numFmtId="167" fontId="23" fillId="0" borderId="0" xfId="9" quotePrefix="1" applyNumberFormat="1" applyFont="1" applyAlignment="1">
      <alignment horizontal="right" vertical="center" readingOrder="2"/>
    </xf>
    <xf numFmtId="167" fontId="10" fillId="0" borderId="0" xfId="9" quotePrefix="1" applyNumberFormat="1" applyFont="1" applyAlignment="1">
      <alignment horizontal="left"/>
    </xf>
    <xf numFmtId="0" fontId="10" fillId="0" borderId="0" xfId="10" quotePrefix="1" applyFont="1" applyAlignment="1">
      <alignment horizontal="left" vertical="center"/>
    </xf>
    <xf numFmtId="0" fontId="10" fillId="0" borderId="0" xfId="10" applyFont="1" applyAlignment="1">
      <alignment vertical="center"/>
    </xf>
    <xf numFmtId="0" fontId="5" fillId="0" borderId="0" xfId="10" applyFont="1" applyAlignment="1">
      <alignment vertical="center" wrapText="1"/>
    </xf>
    <xf numFmtId="0" fontId="5" fillId="0" borderId="0" xfId="10" applyFont="1" applyAlignment="1">
      <alignment horizontal="right" vertical="center" wrapText="1"/>
    </xf>
    <xf numFmtId="167" fontId="12" fillId="0" borderId="0" xfId="9" applyNumberFormat="1" applyFont="1" applyAlignment="1">
      <alignment horizontal="left" vertical="center"/>
    </xf>
    <xf numFmtId="0" fontId="5" fillId="0" borderId="0" xfId="10" applyFont="1" applyAlignment="1">
      <alignment horizontal="right" vertical="center"/>
    </xf>
    <xf numFmtId="167" fontId="11" fillId="0" borderId="0" xfId="9" applyNumberFormat="1" applyFont="1" applyAlignment="1">
      <alignment vertical="center"/>
    </xf>
    <xf numFmtId="169" fontId="13" fillId="0" borderId="0" xfId="12" applyNumberFormat="1" applyFont="1" applyAlignment="1">
      <alignment vertical="center"/>
    </xf>
    <xf numFmtId="167" fontId="4" fillId="0" borderId="0" xfId="13" applyFont="1" applyAlignment="1">
      <alignment horizontal="left" vertical="center"/>
    </xf>
    <xf numFmtId="167" fontId="5" fillId="0" borderId="0" xfId="13" applyFont="1" applyAlignment="1">
      <alignment vertical="center"/>
    </xf>
    <xf numFmtId="167" fontId="6" fillId="0" borderId="0" xfId="14" applyNumberFormat="1" applyFont="1" applyAlignment="1">
      <alignment vertical="center" readingOrder="2"/>
    </xf>
    <xf numFmtId="167" fontId="5" fillId="0" borderId="0" xfId="13" applyFont="1" applyAlignment="1">
      <alignment vertical="center" readingOrder="2"/>
    </xf>
    <xf numFmtId="167" fontId="7" fillId="0" borderId="0" xfId="13" quotePrefix="1" applyFont="1" applyAlignment="1">
      <alignment horizontal="left" vertical="center"/>
    </xf>
    <xf numFmtId="167" fontId="5" fillId="0" borderId="0" xfId="13" applyFont="1" applyAlignment="1">
      <alignment horizontal="right" vertical="center" readingOrder="2"/>
    </xf>
    <xf numFmtId="0" fontId="5" fillId="0" borderId="0" xfId="6" applyFont="1" applyAlignment="1">
      <alignment vertical="center"/>
    </xf>
    <xf numFmtId="167" fontId="5" fillId="0" borderId="0" xfId="13" quotePrefix="1" applyFont="1" applyAlignment="1">
      <alignment horizontal="right" vertical="center"/>
    </xf>
    <xf numFmtId="167" fontId="4" fillId="0" borderId="0" xfId="14" quotePrefix="1" applyNumberFormat="1" applyFont="1" applyAlignment="1">
      <alignment horizontal="right" vertical="center" readingOrder="2"/>
    </xf>
    <xf numFmtId="167" fontId="7" fillId="0" borderId="0" xfId="14" quotePrefix="1" applyNumberFormat="1" applyFont="1" applyAlignment="1">
      <alignment horizontal="left" vertical="center"/>
    </xf>
    <xf numFmtId="167" fontId="11" fillId="0" borderId="0" xfId="13" applyFont="1" applyAlignment="1">
      <alignment vertical="center"/>
    </xf>
    <xf numFmtId="167" fontId="5" fillId="0" borderId="0" xfId="16" applyNumberFormat="1" applyFont="1" applyAlignment="1">
      <alignment vertical="center"/>
    </xf>
    <xf numFmtId="167" fontId="12" fillId="0" borderId="0" xfId="13" applyFont="1" applyAlignment="1">
      <alignment vertical="center"/>
    </xf>
    <xf numFmtId="167" fontId="10" fillId="0" borderId="0" xfId="15" applyFont="1" applyAlignment="1">
      <alignment vertical="center"/>
    </xf>
    <xf numFmtId="167" fontId="10" fillId="0" borderId="0" xfId="15" applyFont="1" applyAlignment="1">
      <alignment horizontal="right" vertical="center" readingOrder="2"/>
    </xf>
    <xf numFmtId="10" fontId="8" fillId="0" borderId="0" xfId="18" applyNumberFormat="1" applyFont="1" applyAlignment="1">
      <alignment horizontal="right" vertical="top" readingOrder="2"/>
    </xf>
    <xf numFmtId="167" fontId="10" fillId="0" borderId="0" xfId="19" quotePrefix="1" applyNumberFormat="1" applyFont="1" applyAlignment="1">
      <alignment horizontal="left" vertical="center"/>
    </xf>
    <xf numFmtId="167" fontId="10" fillId="0" borderId="0" xfId="19" applyNumberFormat="1" applyFont="1" applyAlignment="1">
      <alignment horizontal="center" vertical="center"/>
    </xf>
    <xf numFmtId="167" fontId="10" fillId="0" borderId="0" xfId="20" applyNumberFormat="1" applyFont="1" applyAlignment="1">
      <alignment horizontal="right" vertical="center"/>
    </xf>
    <xf numFmtId="1" fontId="12" fillId="0" borderId="0" xfId="10" quotePrefix="1" applyNumberFormat="1" applyFont="1" applyAlignment="1">
      <alignment horizontal="right" vertical="center"/>
    </xf>
    <xf numFmtId="3" fontId="25" fillId="0" borderId="0" xfId="10" applyNumberFormat="1" applyFont="1" applyAlignment="1">
      <alignment horizontal="center" vertical="center"/>
    </xf>
    <xf numFmtId="167" fontId="10" fillId="0" borderId="0" xfId="13" applyFont="1" applyAlignment="1">
      <alignment horizontal="right" vertical="center"/>
    </xf>
    <xf numFmtId="167" fontId="10" fillId="0" borderId="0" xfId="17" applyFont="1" applyAlignment="1">
      <alignment horizontal="right" vertical="center"/>
    </xf>
    <xf numFmtId="3" fontId="26" fillId="0" borderId="0" xfId="6" applyNumberFormat="1" applyFont="1" applyAlignment="1">
      <alignment horizontal="right" vertical="center"/>
    </xf>
    <xf numFmtId="167" fontId="10" fillId="0" borderId="0" xfId="13" applyFont="1" applyAlignment="1">
      <alignment vertical="center"/>
    </xf>
    <xf numFmtId="168" fontId="18" fillId="0" borderId="0" xfId="10" applyNumberFormat="1" applyFont="1"/>
    <xf numFmtId="168" fontId="28" fillId="0" borderId="0" xfId="10" applyNumberFormat="1" applyFont="1"/>
    <xf numFmtId="168" fontId="29" fillId="0" borderId="0" xfId="10" applyNumberFormat="1" applyFont="1"/>
    <xf numFmtId="167" fontId="5" fillId="0" borderId="0" xfId="19" quotePrefix="1" applyNumberFormat="1" applyFont="1" applyAlignment="1">
      <alignment horizontal="left" vertical="center"/>
    </xf>
    <xf numFmtId="1" fontId="11" fillId="0" borderId="0" xfId="10" applyNumberFormat="1" applyFont="1" applyAlignment="1">
      <alignment horizontal="right" vertical="center" indent="1"/>
    </xf>
    <xf numFmtId="167" fontId="5" fillId="0" borderId="0" xfId="6" applyNumberFormat="1" applyFont="1" applyAlignment="1">
      <alignment horizontal="right" vertical="center"/>
    </xf>
    <xf numFmtId="1" fontId="13" fillId="0" borderId="0" xfId="10" applyNumberFormat="1" applyFont="1"/>
    <xf numFmtId="3" fontId="31" fillId="0" borderId="0" xfId="10" applyNumberFormat="1" applyFont="1" applyAlignment="1">
      <alignment vertical="center"/>
    </xf>
    <xf numFmtId="3" fontId="32" fillId="0" borderId="0" xfId="10" applyNumberFormat="1" applyFont="1" applyAlignment="1">
      <alignment vertical="center"/>
    </xf>
    <xf numFmtId="167" fontId="10" fillId="0" borderId="0" xfId="6" applyNumberFormat="1" applyFont="1" applyAlignment="1">
      <alignment horizontal="right" vertical="center"/>
    </xf>
    <xf numFmtId="0" fontId="4" fillId="0" borderId="0" xfId="15" applyNumberFormat="1" applyFont="1" applyAlignment="1">
      <alignment horizontal="left" vertical="center"/>
    </xf>
    <xf numFmtId="0" fontId="5" fillId="0" borderId="0" xfId="15" applyNumberFormat="1" applyFont="1" applyAlignment="1">
      <alignment vertical="center"/>
    </xf>
    <xf numFmtId="0" fontId="6" fillId="0" borderId="0" xfId="14" applyNumberFormat="1" applyFont="1" applyAlignment="1">
      <alignment vertical="center" readingOrder="2"/>
    </xf>
    <xf numFmtId="0" fontId="5" fillId="0" borderId="0" xfId="15" applyNumberFormat="1" applyFont="1" applyAlignment="1">
      <alignment vertical="center" readingOrder="2"/>
    </xf>
    <xf numFmtId="0" fontId="5" fillId="0" borderId="0" xfId="15" applyNumberFormat="1" applyFont="1" applyAlignment="1">
      <alignment horizontal="right" vertical="center"/>
    </xf>
    <xf numFmtId="0" fontId="5" fillId="0" borderId="0" xfId="15" quotePrefix="1" applyNumberFormat="1" applyFont="1" applyAlignment="1">
      <alignment horizontal="right" vertical="center"/>
    </xf>
    <xf numFmtId="0" fontId="7" fillId="0" borderId="0" xfId="14" quotePrefix="1" applyNumberFormat="1" applyFont="1" applyAlignment="1">
      <alignment horizontal="right" vertical="center" readingOrder="2"/>
    </xf>
    <xf numFmtId="0" fontId="10" fillId="0" borderId="0" xfId="14" applyNumberFormat="1" applyFont="1" applyAlignment="1">
      <alignment horizontal="right" vertical="center" readingOrder="2"/>
    </xf>
    <xf numFmtId="0" fontId="11" fillId="0" borderId="0" xfId="15" applyNumberFormat="1" applyFont="1" applyAlignment="1">
      <alignment vertical="center"/>
    </xf>
    <xf numFmtId="167" fontId="10" fillId="0" borderId="0" xfId="15" applyFont="1" applyAlignment="1">
      <alignment horizontal="right" vertical="center"/>
    </xf>
    <xf numFmtId="167" fontId="10" fillId="0" borderId="0" xfId="19" applyNumberFormat="1" applyFont="1" applyAlignment="1">
      <alignment horizontal="right" vertical="center"/>
    </xf>
    <xf numFmtId="0" fontId="10" fillId="0" borderId="0" xfId="15" applyNumberFormat="1" applyFont="1" applyAlignment="1">
      <alignment horizontal="right" vertical="center"/>
    </xf>
    <xf numFmtId="0" fontId="10" fillId="0" borderId="0" xfId="17" applyNumberFormat="1" applyFont="1" applyAlignment="1">
      <alignment horizontal="right" vertical="center"/>
    </xf>
    <xf numFmtId="0" fontId="5" fillId="0" borderId="0" xfId="14" applyNumberFormat="1" applyFont="1" applyAlignment="1">
      <alignment horizontal="right" vertical="center" readingOrder="2"/>
    </xf>
    <xf numFmtId="3" fontId="10" fillId="0" borderId="0" xfId="6" applyNumberFormat="1" applyFont="1" applyAlignment="1">
      <alignment vertical="center"/>
    </xf>
    <xf numFmtId="1" fontId="5" fillId="0" borderId="0" xfId="10" applyNumberFormat="1" applyFont="1"/>
    <xf numFmtId="3" fontId="20" fillId="0" borderId="0" xfId="10" applyNumberFormat="1" applyFont="1" applyAlignment="1">
      <alignment vertical="center"/>
    </xf>
    <xf numFmtId="1" fontId="18" fillId="0" borderId="0" xfId="10" applyNumberFormat="1" applyFont="1"/>
    <xf numFmtId="0" fontId="10" fillId="0" borderId="0" xfId="19" quotePrefix="1" applyNumberFormat="1" applyFont="1" applyAlignment="1">
      <alignment horizontal="left" vertical="center"/>
    </xf>
    <xf numFmtId="3" fontId="26" fillId="0" borderId="0" xfId="21" applyNumberFormat="1" applyFont="1" applyAlignment="1">
      <alignment vertical="center"/>
    </xf>
    <xf numFmtId="1" fontId="12" fillId="0" borderId="0" xfId="10" applyNumberFormat="1" applyFont="1" applyAlignment="1">
      <alignment horizontal="right" vertical="center" readingOrder="2"/>
    </xf>
    <xf numFmtId="1" fontId="8" fillId="0" borderId="0" xfId="10" applyNumberFormat="1" applyFont="1" applyAlignment="1">
      <alignment horizontal="right" vertical="center" readingOrder="2"/>
    </xf>
    <xf numFmtId="0" fontId="26" fillId="0" borderId="0" xfId="21" applyFont="1" applyAlignment="1">
      <alignment vertical="center"/>
    </xf>
    <xf numFmtId="0" fontId="8" fillId="0" borderId="0" xfId="6" applyFont="1" applyAlignment="1">
      <alignment horizontal="right" vertical="center" readingOrder="2"/>
    </xf>
    <xf numFmtId="167" fontId="4" fillId="0" borderId="0" xfId="14" applyNumberFormat="1" applyFont="1" applyAlignment="1">
      <alignment horizontal="left" vertical="center"/>
    </xf>
    <xf numFmtId="1" fontId="5" fillId="0" borderId="0" xfId="14" applyNumberFormat="1" applyFont="1" applyAlignment="1">
      <alignment vertical="center"/>
    </xf>
    <xf numFmtId="167" fontId="5" fillId="0" borderId="0" xfId="14" applyNumberFormat="1" applyFont="1" applyAlignment="1">
      <alignment vertical="center"/>
    </xf>
    <xf numFmtId="167" fontId="5" fillId="0" borderId="0" xfId="14" applyNumberFormat="1" applyFont="1" applyAlignment="1">
      <alignment horizontal="right" vertical="center" readingOrder="2"/>
    </xf>
    <xf numFmtId="167" fontId="5" fillId="0" borderId="0" xfId="14" applyNumberFormat="1" applyFont="1" applyAlignment="1">
      <alignment horizontal="right" vertical="center"/>
    </xf>
    <xf numFmtId="167" fontId="10" fillId="0" borderId="0" xfId="14" applyNumberFormat="1" applyFont="1" applyAlignment="1">
      <alignment vertical="center"/>
    </xf>
    <xf numFmtId="167" fontId="11" fillId="0" borderId="0" xfId="14" applyNumberFormat="1" applyFont="1" applyAlignment="1">
      <alignment vertical="center"/>
    </xf>
    <xf numFmtId="1" fontId="11" fillId="0" borderId="0" xfId="14" applyNumberFormat="1" applyFont="1" applyAlignment="1">
      <alignment vertical="center"/>
    </xf>
    <xf numFmtId="167" fontId="10" fillId="0" borderId="0" xfId="14" applyNumberFormat="1" applyFont="1" applyAlignment="1">
      <alignment horizontal="right" vertical="center" readingOrder="2"/>
    </xf>
    <xf numFmtId="1" fontId="11" fillId="0" borderId="0" xfId="23" applyNumberFormat="1" applyFont="1" applyAlignment="1">
      <alignment vertical="center"/>
    </xf>
    <xf numFmtId="1" fontId="10" fillId="0" borderId="0" xfId="11" applyNumberFormat="1" applyFont="1" applyAlignment="1">
      <alignment horizontal="right" vertical="center" readingOrder="2"/>
    </xf>
    <xf numFmtId="1" fontId="10" fillId="0" borderId="0" xfId="23" applyNumberFormat="1" applyFont="1" applyAlignment="1">
      <alignment horizontal="right" vertical="center" readingOrder="2"/>
    </xf>
    <xf numFmtId="1" fontId="10" fillId="0" borderId="0" xfId="16" quotePrefix="1" applyNumberFormat="1" applyFont="1" applyAlignment="1">
      <alignment horizontal="centerContinuous" vertical="center"/>
    </xf>
    <xf numFmtId="1" fontId="10" fillId="0" borderId="0" xfId="23" applyNumberFormat="1" applyFont="1" applyAlignment="1">
      <alignment horizontal="centerContinuous" vertical="center"/>
    </xf>
    <xf numFmtId="1" fontId="10" fillId="0" borderId="0" xfId="23" quotePrefix="1" applyNumberFormat="1" applyFont="1" applyAlignment="1">
      <alignment vertical="center"/>
    </xf>
    <xf numFmtId="1" fontId="5" fillId="0" borderId="0" xfId="10" applyNumberFormat="1" applyFont="1" applyAlignment="1">
      <alignment vertical="center"/>
    </xf>
    <xf numFmtId="1" fontId="10" fillId="0" borderId="0" xfId="16" applyNumberFormat="1" applyFont="1" applyAlignment="1">
      <alignment horizontal="right" vertical="center"/>
    </xf>
    <xf numFmtId="3" fontId="10" fillId="0" borderId="0" xfId="14" applyNumberFormat="1" applyFont="1" applyAlignment="1">
      <alignment horizontal="right" vertical="center"/>
    </xf>
    <xf numFmtId="1" fontId="10" fillId="0" borderId="0" xfId="14" applyNumberFormat="1" applyFont="1" applyAlignment="1">
      <alignment horizontal="right" vertical="center"/>
    </xf>
    <xf numFmtId="167" fontId="12" fillId="0" borderId="0" xfId="14" applyNumberFormat="1" applyFont="1" applyAlignment="1">
      <alignment vertical="center"/>
    </xf>
    <xf numFmtId="1" fontId="10" fillId="0" borderId="0" xfId="14" applyNumberFormat="1" applyFont="1" applyAlignment="1">
      <alignment vertical="center"/>
    </xf>
    <xf numFmtId="168" fontId="5" fillId="0" borderId="0" xfId="10" applyNumberFormat="1" applyFont="1"/>
    <xf numFmtId="167" fontId="12" fillId="0" borderId="0" xfId="16" applyNumberFormat="1" applyFont="1" applyAlignment="1">
      <alignment horizontal="right" vertical="center"/>
    </xf>
    <xf numFmtId="167" fontId="11" fillId="0" borderId="0" xfId="16" quotePrefix="1" applyNumberFormat="1" applyFont="1" applyAlignment="1">
      <alignment horizontal="right" vertical="center"/>
    </xf>
    <xf numFmtId="167" fontId="11" fillId="0" borderId="0" xfId="16" applyNumberFormat="1" applyFont="1" applyAlignment="1">
      <alignment horizontal="right" vertical="center"/>
    </xf>
    <xf numFmtId="167" fontId="11" fillId="0" borderId="0" xfId="16" applyNumberFormat="1" applyFont="1" applyAlignment="1">
      <alignment horizontal="left" vertical="center"/>
    </xf>
    <xf numFmtId="168" fontId="10" fillId="0" borderId="0" xfId="10" applyNumberFormat="1" applyFont="1"/>
    <xf numFmtId="167" fontId="12" fillId="0" borderId="0" xfId="16" applyNumberFormat="1" applyFont="1" applyAlignment="1">
      <alignment horizontal="left" vertical="center"/>
    </xf>
    <xf numFmtId="167" fontId="11" fillId="0" borderId="0" xfId="16" quotePrefix="1" applyNumberFormat="1" applyFont="1" applyAlignment="1">
      <alignment horizontal="left" vertical="center"/>
    </xf>
    <xf numFmtId="167" fontId="5" fillId="0" borderId="0" xfId="16" applyNumberFormat="1" applyFont="1" applyAlignment="1">
      <alignment horizontal="right" vertical="center"/>
    </xf>
    <xf numFmtId="167" fontId="5" fillId="0" borderId="0" xfId="16" quotePrefix="1" applyNumberFormat="1" applyFont="1" applyAlignment="1">
      <alignment horizontal="right" vertical="center"/>
    </xf>
    <xf numFmtId="167" fontId="5" fillId="0" borderId="0" xfId="14" quotePrefix="1" applyNumberFormat="1" applyFont="1" applyAlignment="1">
      <alignment horizontal="right" vertical="center"/>
    </xf>
    <xf numFmtId="167" fontId="12" fillId="0" borderId="0" xfId="16" quotePrefix="1" applyNumberFormat="1" applyFont="1" applyAlignment="1">
      <alignment horizontal="left" vertical="center"/>
    </xf>
    <xf numFmtId="167" fontId="5" fillId="0" borderId="0" xfId="24" applyNumberFormat="1" applyFont="1" applyAlignment="1">
      <alignment vertical="center"/>
    </xf>
    <xf numFmtId="1" fontId="5" fillId="0" borderId="0" xfId="10" applyNumberFormat="1" applyFont="1" applyAlignment="1">
      <alignment horizontal="right" vertical="center"/>
    </xf>
    <xf numFmtId="2" fontId="5" fillId="0" borderId="0" xfId="14" applyNumberFormat="1" applyFont="1" applyAlignment="1">
      <alignment vertical="center"/>
    </xf>
    <xf numFmtId="167" fontId="11" fillId="0" borderId="0" xfId="23" applyNumberFormat="1" applyFont="1" applyAlignment="1">
      <alignment vertical="center"/>
    </xf>
    <xf numFmtId="167" fontId="10" fillId="0" borderId="0" xfId="11" applyNumberFormat="1" applyFont="1" applyAlignment="1">
      <alignment horizontal="right" vertical="center" readingOrder="2"/>
    </xf>
    <xf numFmtId="167" fontId="10" fillId="0" borderId="0" xfId="23" applyNumberFormat="1" applyFont="1" applyAlignment="1">
      <alignment horizontal="right" vertical="center" readingOrder="2"/>
    </xf>
    <xf numFmtId="167" fontId="10" fillId="0" borderId="0" xfId="16" quotePrefix="1" applyNumberFormat="1" applyFont="1" applyAlignment="1">
      <alignment horizontal="centerContinuous" vertical="center"/>
    </xf>
    <xf numFmtId="167" fontId="10" fillId="0" borderId="0" xfId="23" applyNumberFormat="1" applyFont="1" applyAlignment="1">
      <alignment horizontal="centerContinuous" vertical="center"/>
    </xf>
    <xf numFmtId="167" fontId="10" fillId="0" borderId="0" xfId="23" quotePrefix="1" applyNumberFormat="1" applyFont="1" applyAlignment="1">
      <alignment vertical="center"/>
    </xf>
    <xf numFmtId="167" fontId="10" fillId="0" borderId="0" xfId="16" applyNumberFormat="1" applyFont="1" applyAlignment="1">
      <alignment horizontal="right" vertical="center"/>
    </xf>
    <xf numFmtId="167" fontId="10" fillId="0" borderId="0" xfId="14" applyNumberFormat="1" applyFont="1" applyAlignment="1">
      <alignment horizontal="right" vertical="center"/>
    </xf>
    <xf numFmtId="167" fontId="10" fillId="0" borderId="0" xfId="14" applyNumberFormat="1" applyFont="1" applyAlignment="1">
      <alignment horizontal="center" vertical="center"/>
    </xf>
    <xf numFmtId="168" fontId="18" fillId="0" borderId="0" xfId="10" applyNumberFormat="1" applyFont="1" applyAlignment="1">
      <alignment horizontal="right" vertical="center"/>
    </xf>
    <xf numFmtId="1" fontId="27" fillId="3" borderId="0" xfId="10" applyNumberFormat="1" applyFont="1" applyFill="1" applyAlignment="1">
      <alignment horizontal="right" vertical="center"/>
    </xf>
    <xf numFmtId="0" fontId="12" fillId="0" borderId="0" xfId="10" applyFont="1" applyAlignment="1">
      <alignment horizontal="right" vertical="center" readingOrder="2"/>
    </xf>
    <xf numFmtId="0" fontId="8" fillId="0" borderId="0" xfId="10" applyFont="1" applyAlignment="1">
      <alignment horizontal="right" vertical="center" readingOrder="2"/>
    </xf>
    <xf numFmtId="171" fontId="10" fillId="0" borderId="0" xfId="10" applyNumberFormat="1" applyFont="1" applyAlignment="1">
      <alignment horizontal="right" vertical="center"/>
    </xf>
    <xf numFmtId="167" fontId="5" fillId="0" borderId="0" xfId="10" applyNumberFormat="1" applyFont="1" applyAlignment="1">
      <alignment vertical="center"/>
    </xf>
    <xf numFmtId="0" fontId="8" fillId="0" borderId="0" xfId="10" applyFont="1" applyAlignment="1">
      <alignment horizontal="center" vertical="center"/>
    </xf>
    <xf numFmtId="167" fontId="4" fillId="0" borderId="0" xfId="25" applyNumberFormat="1" applyFont="1" applyAlignment="1">
      <alignment horizontal="left" vertical="center"/>
    </xf>
    <xf numFmtId="167" fontId="5" fillId="0" borderId="0" xfId="25" applyNumberFormat="1" applyFont="1" applyAlignment="1">
      <alignment horizontal="right" vertical="center"/>
    </xf>
    <xf numFmtId="167" fontId="5" fillId="0" borderId="0" xfId="25" applyNumberFormat="1" applyFont="1" applyAlignment="1">
      <alignment vertical="center"/>
    </xf>
    <xf numFmtId="167" fontId="33" fillId="0" borderId="0" xfId="25" applyNumberFormat="1" applyFont="1" applyAlignment="1">
      <alignment vertical="center"/>
    </xf>
    <xf numFmtId="167" fontId="33" fillId="0" borderId="0" xfId="25" applyNumberFormat="1" applyFont="1" applyAlignment="1">
      <alignment horizontal="right" vertical="center"/>
    </xf>
    <xf numFmtId="167" fontId="33" fillId="0" borderId="0" xfId="25" applyNumberFormat="1" applyFont="1" applyAlignment="1">
      <alignment vertical="center" readingOrder="2"/>
    </xf>
    <xf numFmtId="167" fontId="9" fillId="0" borderId="0" xfId="25" applyNumberFormat="1" applyFont="1" applyAlignment="1">
      <alignment horizontal="right" vertical="center"/>
    </xf>
    <xf numFmtId="167" fontId="7" fillId="0" borderId="0" xfId="14" applyNumberFormat="1" applyFont="1" applyAlignment="1">
      <alignment horizontal="right" vertical="center" readingOrder="2"/>
    </xf>
    <xf numFmtId="167" fontId="7" fillId="0" borderId="0" xfId="25" applyNumberFormat="1" applyFont="1" applyAlignment="1">
      <alignment vertical="center"/>
    </xf>
    <xf numFmtId="167" fontId="11" fillId="0" borderId="0" xfId="25" applyNumberFormat="1" applyFont="1" applyAlignment="1">
      <alignment vertical="center"/>
    </xf>
    <xf numFmtId="167" fontId="11" fillId="0" borderId="0" xfId="25" applyNumberFormat="1" applyFont="1" applyAlignment="1">
      <alignment horizontal="right" vertical="center"/>
    </xf>
    <xf numFmtId="167" fontId="5" fillId="0" borderId="0" xfId="25" applyNumberFormat="1" applyFont="1" applyAlignment="1">
      <alignment horizontal="right" vertical="center" readingOrder="2"/>
    </xf>
    <xf numFmtId="167" fontId="10" fillId="0" borderId="0" xfId="25" applyNumberFormat="1" applyFont="1" applyAlignment="1">
      <alignment horizontal="right" vertical="center"/>
    </xf>
    <xf numFmtId="167" fontId="5" fillId="0" borderId="0" xfId="25" applyNumberFormat="1" applyFont="1" applyAlignment="1">
      <alignment horizontal="left" vertical="center"/>
    </xf>
    <xf numFmtId="167" fontId="10" fillId="0" borderId="0" xfId="25" applyNumberFormat="1" applyFont="1" applyAlignment="1">
      <alignment horizontal="left" vertical="center"/>
    </xf>
    <xf numFmtId="167" fontId="12" fillId="0" borderId="0" xfId="25" applyNumberFormat="1" applyFont="1" applyAlignment="1">
      <alignment horizontal="right" vertical="center" readingOrder="2"/>
    </xf>
    <xf numFmtId="167" fontId="10" fillId="0" borderId="0" xfId="25" applyNumberFormat="1" applyFont="1" applyAlignment="1">
      <alignment vertical="center"/>
    </xf>
    <xf numFmtId="167" fontId="11" fillId="0" borderId="0" xfId="25" applyNumberFormat="1" applyFont="1" applyAlignment="1">
      <alignment horizontal="right" vertical="center" readingOrder="2"/>
    </xf>
    <xf numFmtId="167" fontId="10" fillId="0" borderId="0" xfId="25" quotePrefix="1" applyNumberFormat="1" applyFont="1" applyAlignment="1">
      <alignment horizontal="left" vertical="center"/>
    </xf>
    <xf numFmtId="0" fontId="15" fillId="0" borderId="0" xfId="10"/>
    <xf numFmtId="3" fontId="22" fillId="0" borderId="0" xfId="10" applyNumberFormat="1" applyFont="1"/>
    <xf numFmtId="3" fontId="23" fillId="0" borderId="0" xfId="10" applyNumberFormat="1" applyFont="1"/>
    <xf numFmtId="167" fontId="10" fillId="0" borderId="0" xfId="25" applyNumberFormat="1" applyFont="1" applyAlignment="1">
      <alignment horizontal="right" vertical="center" readingOrder="2"/>
    </xf>
    <xf numFmtId="3" fontId="27" fillId="0" borderId="0" xfId="10" applyNumberFormat="1" applyFont="1" applyAlignment="1">
      <alignment horizontal="right" vertical="center"/>
    </xf>
    <xf numFmtId="169" fontId="13" fillId="0" borderId="0" xfId="12" quotePrefix="1" applyNumberFormat="1" applyFont="1" applyAlignment="1">
      <alignment horizontal="left" vertical="center"/>
    </xf>
    <xf numFmtId="169" fontId="5" fillId="0" borderId="0" xfId="12" applyNumberFormat="1" applyFont="1" applyAlignment="1">
      <alignment horizontal="right" vertical="center" readingOrder="2"/>
    </xf>
    <xf numFmtId="167" fontId="5" fillId="0" borderId="0" xfId="25" applyNumberFormat="1" applyFont="1" applyAlignment="1">
      <alignment vertical="center" readingOrder="2"/>
    </xf>
    <xf numFmtId="167" fontId="21" fillId="0" borderId="0" xfId="25" applyNumberFormat="1" applyFont="1" applyAlignment="1">
      <alignment horizontal="right" vertical="center"/>
    </xf>
    <xf numFmtId="167" fontId="11" fillId="0" borderId="0" xfId="10" applyNumberFormat="1" applyFont="1" applyAlignment="1">
      <alignment vertical="center"/>
    </xf>
    <xf numFmtId="0" fontId="10" fillId="0" borderId="0" xfId="10" applyFont="1" applyAlignment="1">
      <alignment vertical="center" readingOrder="2"/>
    </xf>
    <xf numFmtId="167" fontId="5" fillId="0" borderId="0" xfId="1" applyNumberFormat="1" applyFont="1" applyAlignment="1">
      <alignment horizontal="left" vertical="center"/>
    </xf>
    <xf numFmtId="0" fontId="10" fillId="0" borderId="0" xfId="10" applyFont="1" applyAlignment="1">
      <alignment horizontal="right" vertical="center"/>
    </xf>
    <xf numFmtId="167" fontId="5" fillId="0" borderId="0" xfId="1" applyNumberFormat="1" applyFont="1" applyAlignment="1">
      <alignment horizontal="right" vertical="center" readingOrder="2"/>
    </xf>
    <xf numFmtId="0" fontId="12" fillId="0" borderId="0" xfId="10" quotePrefix="1" applyFont="1" applyAlignment="1">
      <alignment horizontal="right" vertical="center"/>
    </xf>
    <xf numFmtId="0" fontId="12" fillId="0" borderId="0" xfId="10" applyFont="1" applyAlignment="1">
      <alignment horizontal="right" vertical="center"/>
    </xf>
    <xf numFmtId="0" fontId="8" fillId="0" borderId="0" xfId="10" applyFont="1" applyAlignment="1">
      <alignment vertical="center"/>
    </xf>
    <xf numFmtId="3" fontId="18" fillId="0" borderId="0" xfId="10" applyNumberFormat="1" applyFont="1"/>
    <xf numFmtId="3" fontId="2" fillId="0" borderId="0" xfId="10" applyNumberFormat="1" applyFont="1"/>
    <xf numFmtId="0" fontId="12" fillId="0" borderId="0" xfId="10" applyFont="1" applyAlignment="1">
      <alignment vertical="center" readingOrder="2"/>
    </xf>
    <xf numFmtId="0" fontId="11" fillId="0" borderId="0" xfId="10" applyFont="1" applyAlignment="1">
      <alignment vertical="center"/>
    </xf>
    <xf numFmtId="0" fontId="2" fillId="0" borderId="0" xfId="10" applyFont="1"/>
    <xf numFmtId="0" fontId="8" fillId="0" borderId="0" xfId="10" applyFont="1" applyAlignment="1">
      <alignment horizontal="right" vertical="center"/>
    </xf>
    <xf numFmtId="3" fontId="10" fillId="0" borderId="0" xfId="10" applyNumberFormat="1" applyFont="1" applyAlignment="1">
      <alignment horizontal="right" vertical="center" readingOrder="1"/>
    </xf>
    <xf numFmtId="0" fontId="8" fillId="0" borderId="0" xfId="10" quotePrefix="1" applyFont="1" applyAlignment="1">
      <alignment horizontal="right" vertical="center"/>
    </xf>
    <xf numFmtId="3" fontId="5" fillId="0" borderId="0" xfId="10" applyNumberFormat="1" applyFont="1" applyAlignment="1">
      <alignment horizontal="right" vertical="center"/>
    </xf>
    <xf numFmtId="167" fontId="7" fillId="0" borderId="0" xfId="25" applyNumberFormat="1" applyFont="1" applyAlignment="1">
      <alignment horizontal="left" vertical="center"/>
    </xf>
    <xf numFmtId="0" fontId="7" fillId="0" borderId="0" xfId="10" quotePrefix="1" applyFont="1" applyAlignment="1">
      <alignment horizontal="left" vertical="center"/>
    </xf>
    <xf numFmtId="0" fontId="4" fillId="0" borderId="0" xfId="10" quotePrefix="1" applyFont="1" applyAlignment="1">
      <alignment horizontal="right" vertical="center" readingOrder="2"/>
    </xf>
    <xf numFmtId="0" fontId="23" fillId="0" borderId="0" xfId="10" applyFont="1"/>
    <xf numFmtId="171" fontId="10" fillId="0" borderId="0" xfId="10" applyNumberFormat="1" applyFont="1" applyAlignment="1">
      <alignment vertical="center" wrapText="1"/>
    </xf>
    <xf numFmtId="171" fontId="10" fillId="0" borderId="0" xfId="10" applyNumberFormat="1" applyFont="1" applyAlignment="1">
      <alignment horizontal="right" vertical="center" wrapText="1"/>
    </xf>
    <xf numFmtId="0" fontId="13" fillId="0" borderId="0" xfId="10" quotePrefix="1" applyFont="1" applyAlignment="1">
      <alignment horizontal="left" vertical="center"/>
    </xf>
    <xf numFmtId="167" fontId="4" fillId="0" borderId="0" xfId="16" applyNumberFormat="1" applyFont="1" applyAlignment="1">
      <alignment horizontal="left" vertical="center"/>
    </xf>
    <xf numFmtId="167" fontId="5" fillId="0" borderId="0" xfId="16" applyNumberFormat="1" applyFont="1" applyAlignment="1">
      <alignment horizontal="left" vertical="center"/>
    </xf>
    <xf numFmtId="2" fontId="5" fillId="0" borderId="0" xfId="16" applyNumberFormat="1" applyFont="1" applyAlignment="1">
      <alignment vertical="center"/>
    </xf>
    <xf numFmtId="167" fontId="5" fillId="0" borderId="0" xfId="16" applyNumberFormat="1" applyFont="1" applyAlignment="1">
      <alignment horizontal="right" vertical="center" readingOrder="2"/>
    </xf>
    <xf numFmtId="167" fontId="7" fillId="0" borderId="0" xfId="16" quotePrefix="1" applyNumberFormat="1" applyFont="1" applyAlignment="1">
      <alignment horizontal="left" vertical="center"/>
    </xf>
    <xf numFmtId="167" fontId="7" fillId="0" borderId="0" xfId="16" applyNumberFormat="1" applyFont="1" applyAlignment="1">
      <alignment horizontal="right" vertical="center" readingOrder="2"/>
    </xf>
    <xf numFmtId="167" fontId="4" fillId="0" borderId="0" xfId="16" applyNumberFormat="1" applyFont="1" applyAlignment="1">
      <alignment horizontal="right" vertical="center" readingOrder="2"/>
    </xf>
    <xf numFmtId="167" fontId="10" fillId="0" borderId="0" xfId="11" quotePrefix="1" applyNumberFormat="1" applyFont="1" applyAlignment="1">
      <alignment horizontal="right" vertical="center" readingOrder="2"/>
    </xf>
    <xf numFmtId="167" fontId="10" fillId="0" borderId="0" xfId="16" applyNumberFormat="1" applyFont="1" applyAlignment="1">
      <alignment horizontal="center" vertical="center"/>
    </xf>
    <xf numFmtId="167" fontId="12" fillId="0" borderId="0" xfId="16" applyNumberFormat="1" applyFont="1" applyAlignment="1">
      <alignment vertical="center"/>
    </xf>
    <xf numFmtId="0" fontId="10" fillId="2" borderId="0" xfId="5" applyFont="1" applyFill="1" applyAlignment="1">
      <alignment horizontal="left" vertical="center"/>
    </xf>
    <xf numFmtId="1" fontId="16" fillId="2" borderId="0" xfId="6" quotePrefix="1" applyNumberFormat="1" applyFont="1" applyFill="1" applyAlignment="1">
      <alignment horizontal="right" vertical="center" readingOrder="2"/>
    </xf>
    <xf numFmtId="167" fontId="10" fillId="0" borderId="0" xfId="16" applyNumberFormat="1" applyFont="1" applyAlignment="1">
      <alignment vertical="center"/>
    </xf>
    <xf numFmtId="1" fontId="16" fillId="2" borderId="0" xfId="6" applyNumberFormat="1" applyFont="1" applyFill="1" applyAlignment="1">
      <alignment horizontal="right" vertical="center"/>
    </xf>
    <xf numFmtId="0" fontId="17" fillId="2" borderId="0" xfId="5" quotePrefix="1" applyFont="1" applyFill="1" applyAlignment="1">
      <alignment horizontal="left" vertical="center"/>
    </xf>
    <xf numFmtId="1" fontId="19" fillId="2" borderId="0" xfId="6" applyNumberFormat="1" applyFont="1" applyFill="1" applyAlignment="1">
      <alignment horizontal="right" vertical="center" indent="1"/>
    </xf>
    <xf numFmtId="0" fontId="21" fillId="0" borderId="0" xfId="10" applyFont="1" applyAlignment="1">
      <alignment vertical="center"/>
    </xf>
    <xf numFmtId="167" fontId="5" fillId="0" borderId="0" xfId="10" applyNumberFormat="1" applyFont="1" applyAlignment="1">
      <alignment horizontal="right" vertical="center"/>
    </xf>
    <xf numFmtId="1" fontId="10" fillId="0" borderId="0" xfId="19" quotePrefix="1" applyNumberFormat="1" applyFont="1" applyAlignment="1">
      <alignment horizontal="left" vertical="center"/>
    </xf>
    <xf numFmtId="171" fontId="10" fillId="0" borderId="0" xfId="10" applyNumberFormat="1" applyFont="1" applyAlignment="1">
      <alignment vertical="center"/>
    </xf>
    <xf numFmtId="0" fontId="4" fillId="0" borderId="0" xfId="9" applyNumberFormat="1" applyFont="1" applyAlignment="1">
      <alignment horizontal="left" vertical="center"/>
    </xf>
    <xf numFmtId="0" fontId="11" fillId="0" borderId="0" xfId="10" applyFont="1" applyAlignment="1">
      <alignment vertical="center" readingOrder="2"/>
    </xf>
    <xf numFmtId="0" fontId="11" fillId="0" borderId="0" xfId="10" applyFont="1" applyAlignment="1">
      <alignment horizontal="right" vertical="center" readingOrder="2"/>
    </xf>
    <xf numFmtId="0" fontId="12" fillId="0" borderId="0" xfId="10" quotePrefix="1" applyFont="1" applyAlignment="1">
      <alignment horizontal="right" vertical="center" readingOrder="2"/>
    </xf>
    <xf numFmtId="0" fontId="8" fillId="0" borderId="0" xfId="10" quotePrefix="1" applyFont="1" applyAlignment="1">
      <alignment horizontal="left" vertical="center"/>
    </xf>
    <xf numFmtId="0" fontId="12" fillId="0" borderId="0" xfId="10" applyFont="1" applyAlignment="1">
      <alignment horizontal="left" vertical="center"/>
    </xf>
    <xf numFmtId="0" fontId="12" fillId="0" borderId="0" xfId="10" applyFont="1" applyAlignment="1">
      <alignment vertical="center"/>
    </xf>
    <xf numFmtId="0" fontId="10" fillId="0" borderId="0" xfId="10" quotePrefix="1" applyFont="1" applyAlignment="1">
      <alignment horizontal="right" vertical="center"/>
    </xf>
    <xf numFmtId="0" fontId="11" fillId="0" borderId="0" xfId="10" applyFont="1" applyAlignment="1">
      <alignment horizontal="right" vertical="center"/>
    </xf>
    <xf numFmtId="167" fontId="4" fillId="0" borderId="0" xfId="23" applyNumberFormat="1" applyFont="1" applyAlignment="1">
      <alignment horizontal="left" vertical="center"/>
    </xf>
    <xf numFmtId="167" fontId="5" fillId="0" borderId="0" xfId="23" applyNumberFormat="1" applyFont="1" applyAlignment="1">
      <alignment vertical="center"/>
    </xf>
    <xf numFmtId="167" fontId="5" fillId="0" borderId="0" xfId="23" applyNumberFormat="1" applyFont="1" applyAlignment="1">
      <alignment vertical="center" readingOrder="2"/>
    </xf>
    <xf numFmtId="167" fontId="7" fillId="0" borderId="0" xfId="23" quotePrefix="1" applyNumberFormat="1" applyFont="1" applyAlignment="1">
      <alignment horizontal="left" vertical="center"/>
    </xf>
    <xf numFmtId="167" fontId="4" fillId="0" borderId="0" xfId="23" quotePrefix="1" applyNumberFormat="1" applyFont="1" applyAlignment="1">
      <alignment horizontal="right" vertical="center" readingOrder="2"/>
    </xf>
    <xf numFmtId="167" fontId="4" fillId="0" borderId="0" xfId="23" applyNumberFormat="1" applyFont="1" applyAlignment="1">
      <alignment horizontal="right" vertical="center" readingOrder="2"/>
    </xf>
    <xf numFmtId="167" fontId="10" fillId="0" borderId="0" xfId="23" applyNumberFormat="1" applyFont="1" applyAlignment="1">
      <alignment vertical="center"/>
    </xf>
    <xf numFmtId="167" fontId="10" fillId="0" borderId="0" xfId="23" applyNumberFormat="1" applyFont="1" applyAlignment="1">
      <alignment horizontal="right" vertical="center"/>
    </xf>
    <xf numFmtId="167" fontId="11" fillId="0" borderId="0" xfId="10" applyNumberFormat="1" applyFont="1" applyAlignment="1">
      <alignment horizontal="right" vertical="center"/>
    </xf>
    <xf numFmtId="167" fontId="12" fillId="0" borderId="0" xfId="23" applyNumberFormat="1" applyFont="1" applyAlignment="1">
      <alignment vertical="center"/>
    </xf>
    <xf numFmtId="167" fontId="5" fillId="0" borderId="0" xfId="23" applyNumberFormat="1" applyFont="1" applyAlignment="1">
      <alignment horizontal="left" vertical="center"/>
    </xf>
    <xf numFmtId="0" fontId="4" fillId="0" borderId="0" xfId="23" applyNumberFormat="1" applyFont="1" applyAlignment="1">
      <alignment horizontal="left" vertical="center"/>
    </xf>
    <xf numFmtId="0" fontId="5" fillId="0" borderId="0" xfId="23" applyNumberFormat="1" applyFont="1" applyAlignment="1">
      <alignment vertical="center"/>
    </xf>
    <xf numFmtId="0" fontId="6" fillId="0" borderId="0" xfId="9" quotePrefix="1" applyNumberFormat="1" applyFont="1" applyAlignment="1">
      <alignment horizontal="right" vertical="center" readingOrder="2"/>
    </xf>
    <xf numFmtId="0" fontId="5" fillId="0" borderId="0" xfId="23" applyNumberFormat="1" applyFont="1" applyAlignment="1">
      <alignment vertical="center" readingOrder="2"/>
    </xf>
    <xf numFmtId="0" fontId="7" fillId="0" borderId="0" xfId="23" quotePrefix="1" applyNumberFormat="1" applyFont="1" applyAlignment="1">
      <alignment horizontal="left" vertical="center"/>
    </xf>
    <xf numFmtId="0" fontId="4" fillId="0" borderId="0" xfId="23" quotePrefix="1" applyNumberFormat="1" applyFont="1" applyAlignment="1">
      <alignment horizontal="right" vertical="center" readingOrder="2"/>
    </xf>
    <xf numFmtId="0" fontId="12" fillId="0" borderId="0" xfId="23" applyNumberFormat="1" applyFont="1" applyAlignment="1">
      <alignment vertical="center"/>
    </xf>
    <xf numFmtId="0" fontId="11" fillId="0" borderId="0" xfId="23" applyNumberFormat="1" applyFont="1" applyAlignment="1">
      <alignment vertical="center"/>
    </xf>
    <xf numFmtId="0" fontId="4" fillId="0" borderId="0" xfId="23" applyNumberFormat="1" applyFont="1" applyAlignment="1">
      <alignment horizontal="right" vertical="center" readingOrder="2"/>
    </xf>
    <xf numFmtId="0" fontId="10" fillId="0" borderId="0" xfId="16" quotePrefix="1" applyNumberFormat="1" applyFont="1" applyAlignment="1">
      <alignment horizontal="centerContinuous" vertical="center"/>
    </xf>
    <xf numFmtId="0" fontId="10" fillId="0" borderId="0" xfId="23" applyNumberFormat="1" applyFont="1" applyAlignment="1">
      <alignment horizontal="centerContinuous" vertical="center"/>
    </xf>
    <xf numFmtId="0" fontId="10" fillId="0" borderId="0" xfId="23" quotePrefix="1" applyNumberFormat="1" applyFont="1" applyAlignment="1">
      <alignment vertical="center"/>
    </xf>
    <xf numFmtId="0" fontId="10" fillId="0" borderId="0" xfId="16" applyNumberFormat="1" applyFont="1" applyAlignment="1">
      <alignment horizontal="right" vertical="center"/>
    </xf>
    <xf numFmtId="0" fontId="10" fillId="0" borderId="0" xfId="23" applyNumberFormat="1" applyFont="1" applyAlignment="1">
      <alignment horizontal="right" vertical="center"/>
    </xf>
    <xf numFmtId="167" fontId="4" fillId="0" borderId="0" xfId="24" applyNumberFormat="1" applyFont="1" applyAlignment="1">
      <alignment horizontal="left" vertical="center"/>
    </xf>
    <xf numFmtId="1" fontId="5" fillId="0" borderId="0" xfId="24" applyNumberFormat="1" applyFont="1" applyAlignment="1">
      <alignment vertical="center"/>
    </xf>
    <xf numFmtId="167" fontId="5" fillId="0" borderId="0" xfId="24" applyNumberFormat="1" applyFont="1" applyAlignment="1">
      <alignment vertical="center" readingOrder="2"/>
    </xf>
    <xf numFmtId="167" fontId="7" fillId="0" borderId="0" xfId="24" quotePrefix="1" applyNumberFormat="1" applyFont="1" applyAlignment="1">
      <alignment horizontal="left" vertical="center"/>
    </xf>
    <xf numFmtId="167" fontId="5" fillId="0" borderId="0" xfId="24" quotePrefix="1" applyNumberFormat="1" applyFont="1" applyAlignment="1">
      <alignment horizontal="right" vertical="center"/>
    </xf>
    <xf numFmtId="167" fontId="10" fillId="0" borderId="0" xfId="24" applyNumberFormat="1" applyFont="1" applyAlignment="1">
      <alignment vertical="center"/>
    </xf>
    <xf numFmtId="167" fontId="11" fillId="0" borderId="0" xfId="24" applyNumberFormat="1" applyFont="1" applyAlignment="1">
      <alignment vertical="center"/>
    </xf>
    <xf numFmtId="1" fontId="11" fillId="0" borderId="0" xfId="24" applyNumberFormat="1" applyFont="1" applyAlignment="1">
      <alignment vertical="center"/>
    </xf>
    <xf numFmtId="167" fontId="5" fillId="0" borderId="0" xfId="24" applyNumberFormat="1" applyFont="1" applyAlignment="1">
      <alignment horizontal="right" vertical="center" readingOrder="2"/>
    </xf>
    <xf numFmtId="1" fontId="10" fillId="0" borderId="0" xfId="24" applyNumberFormat="1" applyFont="1" applyAlignment="1">
      <alignment horizontal="right" vertical="center"/>
    </xf>
    <xf numFmtId="167" fontId="12" fillId="0" borderId="0" xfId="24" applyNumberFormat="1" applyFont="1" applyAlignment="1">
      <alignment vertical="center"/>
    </xf>
    <xf numFmtId="1" fontId="10" fillId="0" borderId="0" xfId="24" applyNumberFormat="1" applyFont="1" applyAlignment="1">
      <alignment horizontal="center" vertical="center"/>
    </xf>
    <xf numFmtId="167" fontId="10" fillId="0" borderId="0" xfId="24" applyNumberFormat="1" applyFont="1" applyAlignment="1">
      <alignment horizontal="right" vertical="center"/>
    </xf>
    <xf numFmtId="167" fontId="10" fillId="0" borderId="0" xfId="24" applyNumberFormat="1" applyFont="1" applyAlignment="1">
      <alignment horizontal="center" vertical="center"/>
    </xf>
    <xf numFmtId="168" fontId="26" fillId="0" borderId="0" xfId="10" applyNumberFormat="1" applyFont="1"/>
    <xf numFmtId="169" fontId="5" fillId="0" borderId="0" xfId="12" quotePrefix="1" applyNumberFormat="1" applyFont="1" applyAlignment="1">
      <alignment horizontal="right" vertical="center" readingOrder="2"/>
    </xf>
    <xf numFmtId="167" fontId="4" fillId="0" borderId="0" xfId="20" applyNumberFormat="1" applyFont="1" applyAlignment="1">
      <alignment horizontal="left" vertical="center"/>
    </xf>
    <xf numFmtId="167" fontId="5" fillId="0" borderId="0" xfId="27" applyNumberFormat="1" applyFont="1" applyAlignment="1">
      <alignment horizontal="right" vertical="center"/>
    </xf>
    <xf numFmtId="167" fontId="6" fillId="0" borderId="0" xfId="27" applyNumberFormat="1" applyFont="1" applyAlignment="1">
      <alignment vertical="center" readingOrder="2"/>
    </xf>
    <xf numFmtId="167" fontId="5" fillId="0" borderId="0" xfId="27" applyNumberFormat="1" applyFont="1" applyAlignment="1">
      <alignment vertical="center"/>
    </xf>
    <xf numFmtId="167" fontId="5" fillId="0" borderId="0" xfId="27" applyNumberFormat="1" applyFont="1" applyAlignment="1">
      <alignment vertical="center" readingOrder="2"/>
    </xf>
    <xf numFmtId="167" fontId="7" fillId="0" borderId="0" xfId="27" quotePrefix="1" applyNumberFormat="1" applyFont="1" applyAlignment="1">
      <alignment horizontal="left" vertical="center"/>
    </xf>
    <xf numFmtId="167" fontId="7" fillId="0" borderId="0" xfId="27" applyNumberFormat="1" applyFont="1" applyAlignment="1">
      <alignment horizontal="right" vertical="center" readingOrder="2"/>
    </xf>
    <xf numFmtId="167" fontId="7" fillId="0" borderId="0" xfId="27" applyNumberFormat="1" applyFont="1" applyAlignment="1">
      <alignment vertical="center"/>
    </xf>
    <xf numFmtId="167" fontId="5" fillId="0" borderId="0" xfId="27" applyNumberFormat="1" applyFont="1" applyAlignment="1">
      <alignment horizontal="right" vertical="center" readingOrder="2"/>
    </xf>
    <xf numFmtId="167" fontId="11" fillId="0" borderId="0" xfId="27" applyNumberFormat="1" applyFont="1" applyAlignment="1">
      <alignment vertical="center"/>
    </xf>
    <xf numFmtId="167" fontId="11" fillId="0" borderId="0" xfId="27" applyNumberFormat="1" applyFont="1" applyAlignment="1">
      <alignment horizontal="right" vertical="center"/>
    </xf>
    <xf numFmtId="167" fontId="10" fillId="0" borderId="0" xfId="27" applyNumberFormat="1" applyFont="1" applyAlignment="1">
      <alignment horizontal="right" vertical="center"/>
    </xf>
    <xf numFmtId="167" fontId="10" fillId="0" borderId="0" xfId="27" applyNumberFormat="1" applyFont="1" applyAlignment="1">
      <alignment horizontal="left" vertical="center"/>
    </xf>
    <xf numFmtId="167" fontId="12" fillId="0" borderId="0" xfId="27" quotePrefix="1" applyNumberFormat="1" applyFont="1" applyAlignment="1">
      <alignment horizontal="right" vertical="center" readingOrder="2"/>
    </xf>
    <xf numFmtId="167" fontId="10" fillId="0" borderId="0" xfId="27" applyNumberFormat="1" applyFont="1" applyAlignment="1">
      <alignment vertical="center"/>
    </xf>
    <xf numFmtId="167" fontId="12" fillId="0" borderId="0" xfId="27" applyNumberFormat="1" applyFont="1" applyAlignment="1">
      <alignment horizontal="right" vertical="center" readingOrder="2"/>
    </xf>
    <xf numFmtId="167" fontId="10" fillId="0" borderId="0" xfId="27" quotePrefix="1" applyNumberFormat="1" applyFont="1" applyAlignment="1">
      <alignment horizontal="left" vertical="center"/>
    </xf>
    <xf numFmtId="167" fontId="5" fillId="0" borderId="0" xfId="27" quotePrefix="1" applyNumberFormat="1" applyFont="1" applyAlignment="1">
      <alignment horizontal="left" vertical="center"/>
    </xf>
    <xf numFmtId="167" fontId="11" fillId="0" borderId="0" xfId="27" quotePrefix="1" applyNumberFormat="1" applyFont="1" applyAlignment="1">
      <alignment horizontal="right" vertical="center" readingOrder="2"/>
    </xf>
    <xf numFmtId="167" fontId="10" fillId="0" borderId="0" xfId="29" applyNumberFormat="1" applyFont="1" applyAlignment="1">
      <alignment horizontal="left" vertical="center"/>
    </xf>
    <xf numFmtId="3" fontId="37" fillId="0" borderId="0" xfId="10" applyNumberFormat="1" applyFont="1"/>
    <xf numFmtId="167" fontId="12" fillId="0" borderId="0" xfId="29" applyNumberFormat="1" applyFont="1" applyAlignment="1">
      <alignment horizontal="right" vertical="center" readingOrder="2"/>
    </xf>
    <xf numFmtId="3" fontId="5" fillId="0" borderId="0" xfId="10" applyNumberFormat="1" applyFont="1" applyAlignment="1">
      <alignment vertical="center"/>
    </xf>
    <xf numFmtId="3" fontId="26" fillId="0" borderId="0" xfId="10" applyNumberFormat="1" applyFont="1"/>
    <xf numFmtId="167" fontId="5" fillId="0" borderId="0" xfId="29" applyNumberFormat="1" applyFont="1" applyAlignment="1">
      <alignment horizontal="left" vertical="center"/>
    </xf>
    <xf numFmtId="167" fontId="11" fillId="0" borderId="0" xfId="27" applyNumberFormat="1" applyFont="1" applyAlignment="1">
      <alignment horizontal="right" vertical="center" readingOrder="2"/>
    </xf>
    <xf numFmtId="167" fontId="5" fillId="0" borderId="0" xfId="29" applyNumberFormat="1" applyFont="1" applyAlignment="1">
      <alignment vertical="center"/>
    </xf>
    <xf numFmtId="167" fontId="11" fillId="0" borderId="0" xfId="29" applyNumberFormat="1" applyFont="1" applyAlignment="1">
      <alignment horizontal="right" vertical="center"/>
    </xf>
    <xf numFmtId="167" fontId="5" fillId="0" borderId="0" xfId="20" applyNumberFormat="1" applyFont="1" applyAlignment="1">
      <alignment horizontal="right" vertical="center"/>
    </xf>
    <xf numFmtId="1" fontId="26" fillId="0" borderId="0" xfId="21" applyNumberFormat="1" applyFont="1" applyAlignment="1">
      <alignment horizontal="right" vertical="center"/>
    </xf>
    <xf numFmtId="167" fontId="5" fillId="0" borderId="0" xfId="30" applyFont="1" applyAlignment="1">
      <alignment vertical="center"/>
    </xf>
    <xf numFmtId="167" fontId="11" fillId="0" borderId="0" xfId="22" applyNumberFormat="1" applyFont="1" applyAlignment="1">
      <alignment horizontal="right" vertical="center"/>
    </xf>
    <xf numFmtId="167" fontId="11" fillId="0" borderId="0" xfId="6" applyNumberFormat="1" applyFont="1" applyAlignment="1">
      <alignment vertical="center"/>
    </xf>
    <xf numFmtId="167" fontId="21" fillId="0" borderId="0" xfId="27" applyNumberFormat="1" applyFont="1" applyAlignment="1">
      <alignment horizontal="right" vertical="center"/>
    </xf>
    <xf numFmtId="173" fontId="38" fillId="0" borderId="0" xfId="6" applyNumberFormat="1" applyFont="1" applyAlignment="1">
      <alignment horizontal="right" vertical="center"/>
    </xf>
    <xf numFmtId="0" fontId="5" fillId="0" borderId="0" xfId="6" applyFont="1" applyAlignment="1">
      <alignment horizontal="right" vertical="center"/>
    </xf>
    <xf numFmtId="167" fontId="5" fillId="0" borderId="0" xfId="28" applyNumberFormat="1" applyFont="1" applyAlignment="1">
      <alignment vertical="center"/>
    </xf>
    <xf numFmtId="167" fontId="5" fillId="0" borderId="0" xfId="28" applyNumberFormat="1" applyFont="1" applyAlignment="1">
      <alignment vertical="center" readingOrder="2"/>
    </xf>
    <xf numFmtId="167" fontId="7" fillId="0" borderId="0" xfId="28" quotePrefix="1" applyNumberFormat="1" applyFont="1" applyAlignment="1">
      <alignment horizontal="left" vertical="center"/>
    </xf>
    <xf numFmtId="167" fontId="7" fillId="0" borderId="0" xfId="28" applyNumberFormat="1" applyFont="1" applyAlignment="1">
      <alignment horizontal="left" vertical="center"/>
    </xf>
    <xf numFmtId="167" fontId="4" fillId="0" borderId="0" xfId="28" applyNumberFormat="1" applyFont="1" applyAlignment="1">
      <alignment horizontal="right" vertical="center" readingOrder="2"/>
    </xf>
    <xf numFmtId="167" fontId="7" fillId="0" borderId="0" xfId="28" applyNumberFormat="1" applyFont="1" applyAlignment="1">
      <alignment vertical="center"/>
    </xf>
    <xf numFmtId="167" fontId="5" fillId="0" borderId="0" xfId="28" applyNumberFormat="1" applyFont="1" applyAlignment="1">
      <alignment horizontal="right" vertical="center" readingOrder="2"/>
    </xf>
    <xf numFmtId="167" fontId="10" fillId="0" borderId="0" xfId="28" applyNumberFormat="1" applyFont="1" applyAlignment="1">
      <alignment vertical="center"/>
    </xf>
    <xf numFmtId="0" fontId="10" fillId="0" borderId="0" xfId="6" applyFont="1" applyAlignment="1">
      <alignment horizontal="right" vertical="center"/>
    </xf>
    <xf numFmtId="167" fontId="10" fillId="0" borderId="0" xfId="31" applyNumberFormat="1" applyFont="1" applyAlignment="1">
      <alignment horizontal="right" vertical="center" wrapText="1"/>
    </xf>
    <xf numFmtId="167" fontId="10" fillId="0" borderId="0" xfId="28" applyNumberFormat="1" applyFont="1" applyAlignment="1">
      <alignment horizontal="right" vertical="center" wrapText="1"/>
    </xf>
    <xf numFmtId="0" fontId="10" fillId="0" borderId="0" xfId="6" applyFont="1" applyAlignment="1">
      <alignment horizontal="right" vertical="center" wrapText="1"/>
    </xf>
    <xf numFmtId="167" fontId="12" fillId="0" borderId="0" xfId="28" applyNumberFormat="1" applyFont="1" applyAlignment="1">
      <alignment vertical="center"/>
    </xf>
    <xf numFmtId="171" fontId="10" fillId="0" borderId="0" xfId="6" applyNumberFormat="1" applyFont="1" applyAlignment="1">
      <alignment horizontal="right" vertical="center"/>
    </xf>
    <xf numFmtId="3" fontId="10" fillId="0" borderId="0" xfId="6" applyNumberFormat="1" applyFont="1" applyAlignment="1">
      <alignment horizontal="right" vertical="center"/>
    </xf>
    <xf numFmtId="168" fontId="10" fillId="0" borderId="0" xfId="10" applyNumberFormat="1" applyFont="1" applyAlignment="1">
      <alignment horizontal="right"/>
    </xf>
    <xf numFmtId="167" fontId="11" fillId="0" borderId="0" xfId="28" applyNumberFormat="1" applyFont="1" applyAlignment="1">
      <alignment vertical="center"/>
    </xf>
    <xf numFmtId="167" fontId="4" fillId="0" borderId="0" xfId="28" quotePrefix="1" applyNumberFormat="1" applyFont="1" applyAlignment="1">
      <alignment horizontal="right" vertical="center" readingOrder="2"/>
    </xf>
    <xf numFmtId="167" fontId="10" fillId="0" borderId="0" xfId="31" applyNumberFormat="1" applyFont="1" applyAlignment="1">
      <alignment horizontal="right" vertical="center"/>
    </xf>
    <xf numFmtId="167" fontId="10" fillId="0" borderId="0" xfId="28" applyNumberFormat="1" applyFont="1" applyAlignment="1">
      <alignment horizontal="right" vertical="center"/>
    </xf>
    <xf numFmtId="1" fontId="10" fillId="0" borderId="0" xfId="6" quotePrefix="1" applyNumberFormat="1" applyFont="1" applyAlignment="1">
      <alignment horizontal="left" vertical="center"/>
    </xf>
    <xf numFmtId="3" fontId="22" fillId="0" borderId="0" xfId="21" applyNumberFormat="1" applyFont="1" applyAlignment="1">
      <alignment vertical="center"/>
    </xf>
    <xf numFmtId="0" fontId="12" fillId="0" borderId="0" xfId="6" applyFont="1" applyAlignment="1">
      <alignment vertical="center"/>
    </xf>
    <xf numFmtId="167" fontId="4" fillId="0" borderId="0" xfId="32" applyNumberFormat="1" applyFont="1" applyAlignment="1">
      <alignment horizontal="left" vertical="center"/>
    </xf>
    <xf numFmtId="167" fontId="5" fillId="0" borderId="0" xfId="32" applyNumberFormat="1" applyFont="1" applyAlignment="1">
      <alignment vertical="center"/>
    </xf>
    <xf numFmtId="167" fontId="5" fillId="0" borderId="0" xfId="32" applyNumberFormat="1" applyFont="1" applyAlignment="1">
      <alignment vertical="center" readingOrder="2"/>
    </xf>
    <xf numFmtId="167" fontId="7" fillId="0" borderId="0" xfId="32" quotePrefix="1" applyNumberFormat="1" applyFont="1" applyAlignment="1">
      <alignment horizontal="left" vertical="center"/>
    </xf>
    <xf numFmtId="167" fontId="7" fillId="0" borderId="0" xfId="32" quotePrefix="1" applyNumberFormat="1" applyFont="1" applyAlignment="1">
      <alignment horizontal="right" vertical="center" readingOrder="2"/>
    </xf>
    <xf numFmtId="167" fontId="4" fillId="0" borderId="0" xfId="32" quotePrefix="1" applyNumberFormat="1" applyFont="1" applyAlignment="1">
      <alignment horizontal="right" vertical="center" readingOrder="2"/>
    </xf>
    <xf numFmtId="167" fontId="7" fillId="0" borderId="0" xfId="32" applyNumberFormat="1" applyFont="1" applyAlignment="1">
      <alignment vertical="center"/>
    </xf>
    <xf numFmtId="167" fontId="5" fillId="0" borderId="0" xfId="32" applyNumberFormat="1" applyFont="1" applyAlignment="1">
      <alignment horizontal="right" vertical="center" readingOrder="2"/>
    </xf>
    <xf numFmtId="167" fontId="10" fillId="0" borderId="0" xfId="32" applyNumberFormat="1" applyFont="1" applyAlignment="1">
      <alignment horizontal="right" vertical="center"/>
    </xf>
    <xf numFmtId="167" fontId="10" fillId="0" borderId="0" xfId="32" quotePrefix="1" applyNumberFormat="1" applyFont="1" applyAlignment="1">
      <alignment horizontal="left" vertical="center"/>
    </xf>
    <xf numFmtId="167" fontId="12" fillId="0" borderId="0" xfId="32" applyNumberFormat="1" applyFont="1" applyAlignment="1">
      <alignment vertical="center"/>
    </xf>
    <xf numFmtId="167" fontId="8" fillId="0" borderId="0" xfId="32" applyNumberFormat="1" applyFont="1" applyAlignment="1">
      <alignment horizontal="right" vertical="center" readingOrder="2"/>
    </xf>
    <xf numFmtId="167" fontId="10" fillId="0" borderId="0" xfId="32" applyNumberFormat="1" applyFont="1" applyAlignment="1">
      <alignment horizontal="left" vertical="center"/>
    </xf>
    <xf numFmtId="167" fontId="12" fillId="0" borderId="0" xfId="32" quotePrefix="1" applyNumberFormat="1" applyFont="1" applyAlignment="1">
      <alignment horizontal="right" vertical="center" readingOrder="2"/>
    </xf>
    <xf numFmtId="167" fontId="5" fillId="0" borderId="0" xfId="32" applyNumberFormat="1" applyFont="1" applyAlignment="1">
      <alignment horizontal="left" vertical="center"/>
    </xf>
    <xf numFmtId="3" fontId="0" fillId="0" borderId="0" xfId="0" applyNumberFormat="1"/>
    <xf numFmtId="167" fontId="11" fillId="0" borderId="0" xfId="32" applyNumberFormat="1" applyFont="1" applyAlignment="1">
      <alignment horizontal="right" vertical="center" readingOrder="2"/>
    </xf>
    <xf numFmtId="167" fontId="11" fillId="0" borderId="0" xfId="32" applyNumberFormat="1" applyFont="1" applyAlignment="1">
      <alignment vertical="center"/>
    </xf>
    <xf numFmtId="167" fontId="12" fillId="0" borderId="0" xfId="32" applyNumberFormat="1" applyFont="1" applyAlignment="1">
      <alignment horizontal="right" vertical="center" readingOrder="2"/>
    </xf>
    <xf numFmtId="167" fontId="11" fillId="0" borderId="0" xfId="32" quotePrefix="1" applyNumberFormat="1" applyFont="1" applyAlignment="1">
      <alignment horizontal="right" vertical="center" readingOrder="2"/>
    </xf>
    <xf numFmtId="167" fontId="8" fillId="0" borderId="0" xfId="32" quotePrefix="1" applyNumberFormat="1" applyFont="1" applyAlignment="1">
      <alignment horizontal="right" vertical="center" readingOrder="2"/>
    </xf>
    <xf numFmtId="167" fontId="12" fillId="0" borderId="0" xfId="32" applyNumberFormat="1" applyFont="1" applyAlignment="1">
      <alignment horizontal="left" vertical="center"/>
    </xf>
    <xf numFmtId="167" fontId="13" fillId="0" borderId="0" xfId="1" quotePrefix="1" applyNumberFormat="1" applyFont="1" applyAlignment="1">
      <alignment horizontal="left" vertical="center"/>
    </xf>
    <xf numFmtId="167" fontId="5" fillId="0" borderId="0" xfId="33" applyNumberFormat="1" applyFont="1" applyAlignment="1">
      <alignment vertical="center"/>
    </xf>
    <xf numFmtId="167" fontId="5" fillId="0" borderId="0" xfId="33" applyNumberFormat="1" applyFont="1" applyAlignment="1">
      <alignment vertical="center" readingOrder="2"/>
    </xf>
    <xf numFmtId="167" fontId="7" fillId="0" borderId="0" xfId="33" quotePrefix="1" applyNumberFormat="1" applyFont="1" applyAlignment="1">
      <alignment horizontal="left" vertical="center"/>
    </xf>
    <xf numFmtId="167" fontId="4" fillId="0" borderId="0" xfId="33" applyNumberFormat="1" applyFont="1" applyAlignment="1">
      <alignment horizontal="right" vertical="center" readingOrder="2"/>
    </xf>
    <xf numFmtId="167" fontId="10" fillId="0" borderId="0" xfId="33" applyNumberFormat="1" applyFont="1" applyAlignment="1">
      <alignment vertical="center"/>
    </xf>
    <xf numFmtId="10" fontId="8" fillId="0" borderId="0" xfId="18" applyNumberFormat="1" applyFont="1" applyAlignment="1">
      <alignment horizontal="right" vertical="center" readingOrder="2"/>
    </xf>
    <xf numFmtId="167" fontId="10" fillId="0" borderId="0" xfId="33" applyNumberFormat="1" applyFont="1" applyAlignment="1">
      <alignment horizontal="right" vertical="center"/>
    </xf>
    <xf numFmtId="167" fontId="12" fillId="0" borderId="0" xfId="33" applyNumberFormat="1" applyFont="1" applyAlignment="1">
      <alignment vertical="center"/>
    </xf>
    <xf numFmtId="167" fontId="11" fillId="0" borderId="0" xfId="33" applyNumberFormat="1" applyFont="1" applyAlignment="1">
      <alignment vertical="center"/>
    </xf>
    <xf numFmtId="167" fontId="11" fillId="0" borderId="0" xfId="33" applyNumberFormat="1" applyFont="1" applyAlignment="1">
      <alignment horizontal="right" vertical="center" readingOrder="2"/>
    </xf>
    <xf numFmtId="167" fontId="5" fillId="0" borderId="0" xfId="33" applyNumberFormat="1" applyFont="1" applyAlignment="1">
      <alignment horizontal="right" vertical="center"/>
    </xf>
    <xf numFmtId="167" fontId="5" fillId="0" borderId="0" xfId="1" quotePrefix="1" applyNumberFormat="1" applyFont="1" applyAlignment="1">
      <alignment horizontal="right" vertical="center" readingOrder="2"/>
    </xf>
    <xf numFmtId="167" fontId="7" fillId="0" borderId="0" xfId="35" applyNumberFormat="1" applyFont="1" applyAlignment="1">
      <alignment vertical="center"/>
    </xf>
    <xf numFmtId="167" fontId="5" fillId="0" borderId="0" xfId="35" applyNumberFormat="1" applyFont="1" applyAlignment="1">
      <alignment vertical="center"/>
    </xf>
    <xf numFmtId="167" fontId="5" fillId="0" borderId="0" xfId="35" applyNumberFormat="1" applyFont="1" applyAlignment="1">
      <alignment vertical="center" readingOrder="2"/>
    </xf>
    <xf numFmtId="167" fontId="8" fillId="0" borderId="0" xfId="35" applyNumberFormat="1" applyFont="1" applyAlignment="1">
      <alignment vertical="center"/>
    </xf>
    <xf numFmtId="167" fontId="11" fillId="0" borderId="0" xfId="35" applyNumberFormat="1" applyFont="1" applyAlignment="1">
      <alignment vertical="center"/>
    </xf>
    <xf numFmtId="167" fontId="11" fillId="0" borderId="0" xfId="35" applyNumberFormat="1" applyFont="1" applyAlignment="1">
      <alignment horizontal="right" vertical="center" readingOrder="2"/>
    </xf>
    <xf numFmtId="167" fontId="10" fillId="0" borderId="0" xfId="35" applyNumberFormat="1" applyFont="1" applyAlignment="1">
      <alignment horizontal="centerContinuous" vertical="center"/>
    </xf>
    <xf numFmtId="167" fontId="10" fillId="0" borderId="0" xfId="35" quotePrefix="1" applyNumberFormat="1" applyFont="1" applyAlignment="1">
      <alignment horizontal="centerContinuous" vertical="center"/>
    </xf>
    <xf numFmtId="167" fontId="10" fillId="0" borderId="0" xfId="35" quotePrefix="1" applyNumberFormat="1" applyFont="1" applyAlignment="1">
      <alignment horizontal="right" vertical="center"/>
    </xf>
    <xf numFmtId="167" fontId="10" fillId="0" borderId="0" xfId="35" applyNumberFormat="1" applyFont="1" applyAlignment="1">
      <alignment horizontal="right" vertical="center"/>
    </xf>
    <xf numFmtId="167" fontId="5" fillId="0" borderId="0" xfId="34" applyNumberFormat="1" applyFont="1" applyAlignment="1">
      <alignment vertical="center"/>
    </xf>
    <xf numFmtId="167" fontId="13" fillId="0" borderId="0" xfId="32" quotePrefix="1" applyNumberFormat="1" applyFont="1" applyAlignment="1">
      <alignment horizontal="left" vertical="center"/>
    </xf>
    <xf numFmtId="167" fontId="11" fillId="0" borderId="0" xfId="36" applyNumberFormat="1" applyFont="1" applyAlignment="1">
      <alignment horizontal="right" vertical="center" readingOrder="2"/>
    </xf>
    <xf numFmtId="1" fontId="39" fillId="0" borderId="0" xfId="10" applyNumberFormat="1" applyFont="1" applyAlignment="1">
      <alignment horizontal="right" vertical="center"/>
    </xf>
    <xf numFmtId="3" fontId="39" fillId="0" borderId="0" xfId="10" applyNumberFormat="1" applyFont="1" applyAlignment="1">
      <alignment horizontal="right" vertical="center"/>
    </xf>
    <xf numFmtId="0" fontId="6" fillId="0" borderId="0" xfId="10" applyFont="1" applyAlignment="1">
      <alignment horizontal="right" vertical="center"/>
    </xf>
    <xf numFmtId="0" fontId="5" fillId="0" borderId="0" xfId="10" applyFont="1" applyAlignment="1">
      <alignment horizontal="right" vertical="center" readingOrder="2"/>
    </xf>
    <xf numFmtId="0" fontId="4" fillId="0" borderId="0" xfId="10" quotePrefix="1" applyFont="1" applyAlignment="1">
      <alignment horizontal="right" vertical="center"/>
    </xf>
    <xf numFmtId="0" fontId="11" fillId="0" borderId="0" xfId="10" quotePrefix="1" applyFont="1" applyAlignment="1">
      <alignment horizontal="right" vertical="center"/>
    </xf>
    <xf numFmtId="0" fontId="10" fillId="0" borderId="0" xfId="10" applyFont="1" applyAlignment="1">
      <alignment horizontal="right" vertical="center" readingOrder="2"/>
    </xf>
    <xf numFmtId="171" fontId="5" fillId="0" borderId="0" xfId="10" applyNumberFormat="1" applyFont="1" applyAlignment="1">
      <alignment vertical="center"/>
    </xf>
    <xf numFmtId="0" fontId="7" fillId="0" borderId="0" xfId="10" applyFont="1" applyAlignment="1">
      <alignment vertical="center"/>
    </xf>
    <xf numFmtId="167" fontId="5" fillId="0" borderId="0" xfId="34" applyNumberFormat="1" applyFont="1" applyAlignment="1">
      <alignment vertical="center" readingOrder="2"/>
    </xf>
    <xf numFmtId="167" fontId="7" fillId="0" borderId="0" xfId="34" quotePrefix="1" applyNumberFormat="1" applyFont="1" applyAlignment="1">
      <alignment horizontal="left" vertical="center"/>
    </xf>
    <xf numFmtId="167" fontId="7" fillId="0" borderId="0" xfId="34" quotePrefix="1" applyNumberFormat="1" applyFont="1" applyAlignment="1">
      <alignment horizontal="right" vertical="center" readingOrder="2"/>
    </xf>
    <xf numFmtId="167" fontId="5" fillId="0" borderId="0" xfId="34" quotePrefix="1" applyNumberFormat="1" applyFont="1" applyAlignment="1">
      <alignment horizontal="right" vertical="center"/>
    </xf>
    <xf numFmtId="167" fontId="4" fillId="0" borderId="0" xfId="34" applyNumberFormat="1" applyFont="1" applyAlignment="1">
      <alignment horizontal="right" vertical="center" readingOrder="2"/>
    </xf>
    <xf numFmtId="2" fontId="10" fillId="0" borderId="0" xfId="34" applyNumberFormat="1" applyFont="1" applyAlignment="1">
      <alignment vertical="center"/>
    </xf>
    <xf numFmtId="167" fontId="5" fillId="0" borderId="0" xfId="34" applyNumberFormat="1" applyFont="1" applyAlignment="1">
      <alignment horizontal="right" vertical="center" readingOrder="2"/>
    </xf>
    <xf numFmtId="167" fontId="10" fillId="0" borderId="0" xfId="34" applyNumberFormat="1" applyFont="1" applyAlignment="1">
      <alignment vertical="center"/>
    </xf>
    <xf numFmtId="167" fontId="10" fillId="0" borderId="0" xfId="34" applyNumberFormat="1" applyFont="1" applyAlignment="1">
      <alignment horizontal="right" vertical="center"/>
    </xf>
    <xf numFmtId="167" fontId="12" fillId="0" borderId="0" xfId="34" applyNumberFormat="1" applyFont="1" applyAlignment="1">
      <alignment vertical="center"/>
    </xf>
    <xf numFmtId="167" fontId="10" fillId="0" borderId="0" xfId="34" applyNumberFormat="1" applyFont="1" applyAlignment="1">
      <alignment horizontal="left" vertical="center"/>
    </xf>
    <xf numFmtId="167" fontId="12" fillId="0" borderId="0" xfId="34" applyNumberFormat="1" applyFont="1" applyAlignment="1">
      <alignment horizontal="left" vertical="center"/>
    </xf>
    <xf numFmtId="167" fontId="11" fillId="0" borderId="0" xfId="34" applyNumberFormat="1" applyFont="1" applyAlignment="1">
      <alignment horizontal="right" vertical="center" readingOrder="2"/>
    </xf>
    <xf numFmtId="167" fontId="11" fillId="0" borderId="0" xfId="34" applyNumberFormat="1" applyFont="1" applyAlignment="1">
      <alignment vertical="center"/>
    </xf>
    <xf numFmtId="174" fontId="5" fillId="0" borderId="0" xfId="10" applyNumberFormat="1" applyFont="1" applyAlignment="1">
      <alignment vertical="center"/>
    </xf>
    <xf numFmtId="174" fontId="10" fillId="0" borderId="0" xfId="10" applyNumberFormat="1" applyFont="1" applyAlignment="1">
      <alignment vertical="center"/>
    </xf>
    <xf numFmtId="168" fontId="40" fillId="0" borderId="0" xfId="10" applyNumberFormat="1" applyFont="1" applyAlignment="1">
      <alignment vertical="center"/>
    </xf>
    <xf numFmtId="167" fontId="10" fillId="0" borderId="0" xfId="37" applyNumberFormat="1" applyFont="1" applyAlignment="1">
      <alignment vertical="center"/>
    </xf>
    <xf numFmtId="167" fontId="5" fillId="0" borderId="0" xfId="37" applyNumberFormat="1" applyFont="1" applyAlignment="1">
      <alignment vertical="center"/>
    </xf>
    <xf numFmtId="167" fontId="5" fillId="0" borderId="0" xfId="37" applyNumberFormat="1" applyFont="1" applyAlignment="1">
      <alignment vertical="center" readingOrder="2"/>
    </xf>
    <xf numFmtId="167" fontId="7" fillId="0" borderId="0" xfId="37" quotePrefix="1" applyNumberFormat="1" applyFont="1" applyAlignment="1">
      <alignment horizontal="left" vertical="center"/>
    </xf>
    <xf numFmtId="167" fontId="5" fillId="0" borderId="0" xfId="37" quotePrefix="1" applyNumberFormat="1" applyFont="1" applyAlignment="1">
      <alignment horizontal="right" vertical="center"/>
    </xf>
    <xf numFmtId="167" fontId="7" fillId="0" borderId="0" xfId="37" applyNumberFormat="1" applyFont="1" applyAlignment="1">
      <alignment horizontal="left" vertical="center"/>
    </xf>
    <xf numFmtId="167" fontId="4" fillId="0" borderId="0" xfId="37" applyNumberFormat="1" applyFont="1" applyAlignment="1">
      <alignment horizontal="right" vertical="center" readingOrder="2"/>
    </xf>
    <xf numFmtId="167" fontId="11" fillId="0" borderId="0" xfId="37" applyNumberFormat="1" applyFont="1" applyAlignment="1">
      <alignment horizontal="right" vertical="center" readingOrder="2"/>
    </xf>
    <xf numFmtId="167" fontId="11" fillId="0" borderId="0" xfId="37" applyNumberFormat="1" applyFont="1" applyAlignment="1">
      <alignment vertical="center"/>
    </xf>
    <xf numFmtId="167" fontId="12" fillId="0" borderId="0" xfId="37" applyNumberFormat="1" applyFont="1" applyAlignment="1">
      <alignment vertical="center"/>
    </xf>
    <xf numFmtId="0" fontId="11" fillId="0" borderId="0" xfId="10" quotePrefix="1" applyFont="1" applyAlignment="1">
      <alignment horizontal="right" vertical="center" readingOrder="2"/>
    </xf>
    <xf numFmtId="3" fontId="10" fillId="0" borderId="0" xfId="10" applyNumberFormat="1" applyFont="1" applyAlignment="1">
      <alignment vertical="center"/>
    </xf>
    <xf numFmtId="167" fontId="11" fillId="0" borderId="0" xfId="10" quotePrefix="1" applyNumberFormat="1" applyFont="1" applyAlignment="1">
      <alignment horizontal="left" vertical="center"/>
    </xf>
    <xf numFmtId="167" fontId="4" fillId="0" borderId="0" xfId="38" applyNumberFormat="1" applyFont="1" applyAlignment="1">
      <alignment horizontal="left" vertical="center"/>
    </xf>
    <xf numFmtId="167" fontId="5" fillId="0" borderId="0" xfId="38" applyNumberFormat="1" applyFont="1" applyAlignment="1">
      <alignment horizontal="right" vertical="center"/>
    </xf>
    <xf numFmtId="167" fontId="5" fillId="0" borderId="0" xfId="38" applyNumberFormat="1" applyFont="1" applyAlignment="1">
      <alignment vertical="center"/>
    </xf>
    <xf numFmtId="167" fontId="5" fillId="0" borderId="0" xfId="38" applyNumberFormat="1" applyFont="1" applyAlignment="1">
      <alignment horizontal="right" vertical="center" readingOrder="2"/>
    </xf>
    <xf numFmtId="167" fontId="7" fillId="0" borderId="0" xfId="38" quotePrefix="1" applyNumberFormat="1" applyFont="1" applyAlignment="1">
      <alignment horizontal="left" vertical="center"/>
    </xf>
    <xf numFmtId="167" fontId="7" fillId="0" borderId="0" xfId="38" quotePrefix="1" applyNumberFormat="1" applyFont="1" applyAlignment="1">
      <alignment horizontal="right" vertical="center" readingOrder="2"/>
    </xf>
    <xf numFmtId="167" fontId="7" fillId="0" borderId="0" xfId="38" applyNumberFormat="1" applyFont="1" applyAlignment="1">
      <alignment vertical="center"/>
    </xf>
    <xf numFmtId="167" fontId="11" fillId="0" borderId="0" xfId="38" applyNumberFormat="1" applyFont="1" applyAlignment="1">
      <alignment vertical="center"/>
    </xf>
    <xf numFmtId="167" fontId="11" fillId="0" borderId="0" xfId="38" applyNumberFormat="1" applyFont="1" applyAlignment="1">
      <alignment horizontal="right" vertical="center"/>
    </xf>
    <xf numFmtId="167" fontId="11" fillId="0" borderId="0" xfId="38" applyNumberFormat="1" applyFont="1" applyAlignment="1">
      <alignment horizontal="right" vertical="center" readingOrder="2"/>
    </xf>
    <xf numFmtId="167" fontId="12" fillId="0" borderId="0" xfId="38" applyNumberFormat="1" applyFont="1" applyAlignment="1">
      <alignment vertical="center"/>
    </xf>
    <xf numFmtId="167" fontId="5" fillId="0" borderId="0" xfId="38" applyNumberFormat="1" applyFont="1" applyAlignment="1">
      <alignment horizontal="left" vertical="center"/>
    </xf>
    <xf numFmtId="0" fontId="13" fillId="0" borderId="0" xfId="10" applyFont="1" applyAlignment="1">
      <alignment vertical="center"/>
    </xf>
    <xf numFmtId="167" fontId="5" fillId="0" borderId="0" xfId="39" applyNumberFormat="1" applyFont="1" applyAlignment="1">
      <alignment vertical="center"/>
    </xf>
    <xf numFmtId="0" fontId="4" fillId="0" borderId="0" xfId="38" applyNumberFormat="1" applyFont="1" applyAlignment="1">
      <alignment horizontal="left" vertical="center"/>
    </xf>
    <xf numFmtId="0" fontId="5" fillId="0" borderId="0" xfId="39" applyNumberFormat="1" applyFont="1" applyAlignment="1">
      <alignment horizontal="right" vertical="center"/>
    </xf>
    <xf numFmtId="0" fontId="5" fillId="0" borderId="0" xfId="39" applyNumberFormat="1" applyFont="1" applyAlignment="1">
      <alignment vertical="center"/>
    </xf>
    <xf numFmtId="0" fontId="5" fillId="0" borderId="0" xfId="39" applyNumberFormat="1" applyFont="1" applyAlignment="1">
      <alignment vertical="center" readingOrder="2"/>
    </xf>
    <xf numFmtId="0" fontId="7" fillId="0" borderId="0" xfId="39" quotePrefix="1" applyNumberFormat="1" applyFont="1" applyAlignment="1">
      <alignment horizontal="left" vertical="center"/>
    </xf>
    <xf numFmtId="0" fontId="7" fillId="0" borderId="0" xfId="39" quotePrefix="1" applyNumberFormat="1" applyFont="1" applyAlignment="1">
      <alignment horizontal="right" vertical="center" readingOrder="2"/>
    </xf>
    <xf numFmtId="0" fontId="7" fillId="0" borderId="0" xfId="39" applyNumberFormat="1" applyFont="1" applyAlignment="1">
      <alignment horizontal="left" vertical="center"/>
    </xf>
    <xf numFmtId="0" fontId="4" fillId="0" borderId="0" xfId="39" applyNumberFormat="1" applyFont="1" applyAlignment="1">
      <alignment horizontal="right" vertical="center" readingOrder="2"/>
    </xf>
    <xf numFmtId="0" fontId="5" fillId="0" borderId="0" xfId="39" applyNumberFormat="1" applyFont="1" applyAlignment="1">
      <alignment horizontal="right" vertical="center" readingOrder="2"/>
    </xf>
    <xf numFmtId="0" fontId="10" fillId="0" borderId="0" xfId="39" applyNumberFormat="1" applyFont="1" applyAlignment="1">
      <alignment horizontal="right" vertical="center"/>
    </xf>
    <xf numFmtId="0" fontId="12" fillId="0" borderId="0" xfId="39" applyNumberFormat="1" applyFont="1" applyAlignment="1">
      <alignment vertical="center"/>
    </xf>
    <xf numFmtId="0" fontId="11" fillId="0" borderId="0" xfId="39" applyNumberFormat="1" applyFont="1" applyAlignment="1">
      <alignment vertical="center"/>
    </xf>
    <xf numFmtId="168" fontId="10" fillId="0" borderId="0" xfId="10" applyNumberFormat="1" applyFont="1" applyAlignment="1">
      <alignment horizontal="right" vertical="center"/>
    </xf>
    <xf numFmtId="168" fontId="10" fillId="0" borderId="0" xfId="10" applyNumberFormat="1" applyFont="1" applyAlignment="1">
      <alignment vertical="center"/>
    </xf>
    <xf numFmtId="3" fontId="18" fillId="0" borderId="0" xfId="0" applyNumberFormat="1" applyFont="1" applyAlignment="1">
      <alignment vertical="center"/>
    </xf>
    <xf numFmtId="0" fontId="13" fillId="0" borderId="0" xfId="1" applyNumberFormat="1" applyFont="1" applyAlignment="1">
      <alignment horizontal="left" vertical="center"/>
    </xf>
    <xf numFmtId="0" fontId="5" fillId="0" borderId="0" xfId="1" applyNumberFormat="1" applyFont="1" applyAlignment="1">
      <alignment horizontal="right" vertical="center" readingOrder="2"/>
    </xf>
    <xf numFmtId="167" fontId="5" fillId="0" borderId="0" xfId="39" applyNumberFormat="1" applyFont="1" applyAlignment="1">
      <alignment vertical="center" readingOrder="2"/>
    </xf>
    <xf numFmtId="167" fontId="7" fillId="0" borderId="0" xfId="39" quotePrefix="1" applyNumberFormat="1" applyFont="1" applyAlignment="1">
      <alignment horizontal="left" vertical="center"/>
    </xf>
    <xf numFmtId="167" fontId="7" fillId="0" borderId="0" xfId="39" quotePrefix="1" applyNumberFormat="1" applyFont="1" applyAlignment="1">
      <alignment horizontal="right" vertical="center" readingOrder="2"/>
    </xf>
    <xf numFmtId="167" fontId="7" fillId="0" borderId="0" xfId="39" applyNumberFormat="1" applyFont="1" applyAlignment="1">
      <alignment horizontal="left" vertical="center"/>
    </xf>
    <xf numFmtId="167" fontId="5" fillId="0" borderId="0" xfId="39" quotePrefix="1" applyNumberFormat="1" applyFont="1" applyAlignment="1">
      <alignment horizontal="right" vertical="center"/>
    </xf>
    <xf numFmtId="167" fontId="5" fillId="0" borderId="0" xfId="39" applyNumberFormat="1" applyFont="1" applyAlignment="1">
      <alignment horizontal="right" vertical="center" readingOrder="2"/>
    </xf>
    <xf numFmtId="167" fontId="5" fillId="0" borderId="0" xfId="39" applyNumberFormat="1" applyFont="1" applyAlignment="1">
      <alignment horizontal="right" vertical="center"/>
    </xf>
    <xf numFmtId="1" fontId="10" fillId="0" borderId="0" xfId="39" applyNumberFormat="1" applyFont="1" applyAlignment="1">
      <alignment horizontal="right" vertical="center"/>
    </xf>
    <xf numFmtId="167" fontId="11" fillId="0" borderId="0" xfId="39" applyNumberFormat="1" applyFont="1" applyAlignment="1">
      <alignment vertical="center"/>
    </xf>
    <xf numFmtId="0" fontId="10" fillId="0" borderId="0" xfId="6" quotePrefix="1" applyFont="1" applyAlignment="1">
      <alignment horizontal="left" vertical="center"/>
    </xf>
    <xf numFmtId="1" fontId="10" fillId="0" borderId="0" xfId="10" applyNumberFormat="1" applyFont="1"/>
    <xf numFmtId="167" fontId="4" fillId="0" borderId="0" xfId="40" quotePrefix="1" applyNumberFormat="1" applyFont="1" applyAlignment="1">
      <alignment horizontal="left" vertical="center"/>
    </xf>
    <xf numFmtId="167" fontId="5" fillId="0" borderId="0" xfId="40" applyNumberFormat="1" applyFont="1" applyAlignment="1">
      <alignment horizontal="right" vertical="center"/>
    </xf>
    <xf numFmtId="167" fontId="5" fillId="0" borderId="0" xfId="40" applyNumberFormat="1" applyFont="1" applyAlignment="1">
      <alignment vertical="center"/>
    </xf>
    <xf numFmtId="167" fontId="5" fillId="0" borderId="0" xfId="40" applyNumberFormat="1" applyFont="1" applyAlignment="1">
      <alignment vertical="center" readingOrder="2"/>
    </xf>
    <xf numFmtId="167" fontId="7" fillId="0" borderId="0" xfId="40" quotePrefix="1" applyNumberFormat="1" applyFont="1" applyAlignment="1">
      <alignment horizontal="left" vertical="center"/>
    </xf>
    <xf numFmtId="167" fontId="7" fillId="0" borderId="0" xfId="40" quotePrefix="1" applyNumberFormat="1" applyFont="1" applyAlignment="1">
      <alignment horizontal="right" vertical="center" readingOrder="2"/>
    </xf>
    <xf numFmtId="167" fontId="4" fillId="0" borderId="0" xfId="40" quotePrefix="1" applyNumberFormat="1" applyFont="1" applyAlignment="1">
      <alignment horizontal="right" vertical="center" readingOrder="2"/>
    </xf>
    <xf numFmtId="167" fontId="7" fillId="0" borderId="0" xfId="40" applyNumberFormat="1" applyFont="1" applyAlignment="1">
      <alignment vertical="center"/>
    </xf>
    <xf numFmtId="167" fontId="5" fillId="0" borderId="0" xfId="40" applyNumberFormat="1" applyFont="1" applyAlignment="1">
      <alignment horizontal="right" vertical="center" readingOrder="2"/>
    </xf>
    <xf numFmtId="167" fontId="10" fillId="0" borderId="0" xfId="40" applyNumberFormat="1" applyFont="1" applyAlignment="1">
      <alignment vertical="center"/>
    </xf>
    <xf numFmtId="167" fontId="11" fillId="0" borderId="0" xfId="32" applyNumberFormat="1" applyFont="1" applyAlignment="1">
      <alignment horizontal="right" vertical="center"/>
    </xf>
    <xf numFmtId="167" fontId="13" fillId="0" borderId="0" xfId="40" applyNumberFormat="1" applyFont="1" applyAlignment="1">
      <alignment vertical="center"/>
    </xf>
    <xf numFmtId="1" fontId="5" fillId="0" borderId="0" xfId="36" applyNumberFormat="1" applyFont="1" applyAlignment="1">
      <alignment vertical="center"/>
    </xf>
    <xf numFmtId="1" fontId="5" fillId="0" borderId="0" xfId="36" applyNumberFormat="1" applyFont="1" applyAlignment="1">
      <alignment horizontal="right" vertical="center"/>
    </xf>
    <xf numFmtId="167" fontId="5" fillId="0" borderId="0" xfId="36" applyNumberFormat="1" applyFont="1" applyAlignment="1">
      <alignment vertical="center"/>
    </xf>
    <xf numFmtId="167" fontId="5" fillId="0" borderId="0" xfId="36" applyNumberFormat="1" applyFont="1" applyAlignment="1">
      <alignment vertical="center" readingOrder="2"/>
    </xf>
    <xf numFmtId="167" fontId="7" fillId="0" borderId="0" xfId="36" quotePrefix="1" applyNumberFormat="1" applyFont="1" applyAlignment="1">
      <alignment horizontal="left" vertical="center"/>
    </xf>
    <xf numFmtId="167" fontId="4" fillId="0" borderId="0" xfId="36" applyNumberFormat="1" applyFont="1" applyAlignment="1">
      <alignment horizontal="right" vertical="center" readingOrder="2"/>
    </xf>
    <xf numFmtId="167" fontId="5" fillId="0" borderId="0" xfId="36" applyNumberFormat="1" applyFont="1" applyAlignment="1">
      <alignment horizontal="right" vertical="center" readingOrder="2"/>
    </xf>
    <xf numFmtId="167" fontId="12" fillId="0" borderId="0" xfId="36" applyNumberFormat="1" applyFont="1" applyAlignment="1">
      <alignment vertical="center"/>
    </xf>
    <xf numFmtId="1" fontId="10" fillId="0" borderId="0" xfId="36" applyNumberFormat="1" applyFont="1" applyAlignment="1">
      <alignment horizontal="right" vertical="center"/>
    </xf>
    <xf numFmtId="167" fontId="11" fillId="0" borderId="0" xfId="36" applyNumberFormat="1" applyFont="1" applyAlignment="1">
      <alignment vertical="center"/>
    </xf>
    <xf numFmtId="1" fontId="12" fillId="0" borderId="0" xfId="36" applyNumberFormat="1" applyFont="1" applyAlignment="1">
      <alignment horizontal="right" vertical="center"/>
    </xf>
    <xf numFmtId="168" fontId="5" fillId="0" borderId="0" xfId="10" applyNumberFormat="1" applyFont="1" applyAlignment="1">
      <alignment vertical="center"/>
    </xf>
    <xf numFmtId="1" fontId="11" fillId="0" borderId="0" xfId="36" applyNumberFormat="1" applyFont="1" applyAlignment="1">
      <alignment vertical="center"/>
    </xf>
    <xf numFmtId="167" fontId="5" fillId="0" borderId="0" xfId="41" applyNumberFormat="1" applyFont="1" applyAlignment="1">
      <alignment vertical="center"/>
    </xf>
    <xf numFmtId="1" fontId="10" fillId="0" borderId="0" xfId="10" applyNumberFormat="1" applyFont="1" applyAlignment="1">
      <alignment vertical="center"/>
    </xf>
    <xf numFmtId="1" fontId="10" fillId="0" borderId="0" xfId="36" applyNumberFormat="1" applyFont="1" applyAlignment="1">
      <alignment vertical="center"/>
    </xf>
    <xf numFmtId="1" fontId="5" fillId="0" borderId="0" xfId="41" applyNumberFormat="1" applyFont="1" applyAlignment="1">
      <alignment vertical="center"/>
    </xf>
    <xf numFmtId="167" fontId="5" fillId="0" borderId="0" xfId="41" applyNumberFormat="1" applyFont="1" applyAlignment="1">
      <alignment vertical="center" readingOrder="2"/>
    </xf>
    <xf numFmtId="167" fontId="7" fillId="0" borderId="0" xfId="41" quotePrefix="1" applyNumberFormat="1" applyFont="1" applyAlignment="1">
      <alignment horizontal="left" vertical="center"/>
    </xf>
    <xf numFmtId="1" fontId="5" fillId="0" borderId="0" xfId="41" quotePrefix="1" applyNumberFormat="1" applyFont="1" applyAlignment="1">
      <alignment horizontal="right" vertical="center"/>
    </xf>
    <xf numFmtId="167" fontId="8" fillId="0" borderId="0" xfId="41" applyNumberFormat="1" applyFont="1" applyAlignment="1">
      <alignment vertical="center"/>
    </xf>
    <xf numFmtId="1" fontId="8" fillId="0" borderId="0" xfId="41" applyNumberFormat="1" applyFont="1" applyAlignment="1">
      <alignment vertical="center"/>
    </xf>
    <xf numFmtId="167" fontId="4" fillId="0" borderId="0" xfId="41" quotePrefix="1" applyNumberFormat="1" applyFont="1" applyAlignment="1">
      <alignment horizontal="right" vertical="center" readingOrder="2"/>
    </xf>
    <xf numFmtId="167" fontId="5" fillId="0" borderId="0" xfId="41" applyNumberFormat="1" applyFont="1" applyAlignment="1">
      <alignment horizontal="right" vertical="center" readingOrder="2"/>
    </xf>
    <xf numFmtId="1" fontId="10" fillId="0" borderId="0" xfId="42" applyNumberFormat="1" applyFont="1" applyAlignment="1">
      <alignment vertical="center"/>
    </xf>
    <xf numFmtId="1" fontId="10" fillId="0" borderId="0" xfId="41" applyNumberFormat="1" applyFont="1" applyAlignment="1">
      <alignment horizontal="right" vertical="center"/>
    </xf>
    <xf numFmtId="1" fontId="10" fillId="0" borderId="0" xfId="10" applyNumberFormat="1" applyFont="1" applyAlignment="1">
      <alignment horizontal="right" vertical="center"/>
    </xf>
    <xf numFmtId="167" fontId="11" fillId="0" borderId="0" xfId="41" applyNumberFormat="1" applyFont="1" applyAlignment="1">
      <alignment vertical="center"/>
    </xf>
    <xf numFmtId="1" fontId="12" fillId="0" borderId="0" xfId="41" applyNumberFormat="1" applyFont="1" applyAlignment="1">
      <alignment horizontal="right" vertical="center"/>
    </xf>
    <xf numFmtId="1" fontId="11" fillId="0" borderId="0" xfId="41" applyNumberFormat="1" applyFont="1" applyAlignment="1">
      <alignment vertical="center"/>
    </xf>
    <xf numFmtId="167" fontId="11" fillId="0" borderId="0" xfId="41" applyNumberFormat="1" applyFont="1" applyAlignment="1">
      <alignment horizontal="right" vertical="center" readingOrder="2"/>
    </xf>
    <xf numFmtId="167" fontId="12" fillId="0" borderId="0" xfId="41" applyNumberFormat="1" applyFont="1" applyAlignment="1">
      <alignment vertical="center"/>
    </xf>
    <xf numFmtId="1" fontId="5" fillId="0" borderId="0" xfId="41" applyNumberFormat="1" applyFont="1" applyAlignment="1">
      <alignment horizontal="right" vertical="center"/>
    </xf>
    <xf numFmtId="167" fontId="5" fillId="0" borderId="0" xfId="41" applyNumberFormat="1" applyFont="1" applyAlignment="1">
      <alignment horizontal="right" vertical="center"/>
    </xf>
    <xf numFmtId="0" fontId="4" fillId="0" borderId="0" xfId="10" applyFont="1" applyAlignment="1">
      <alignment vertical="center" readingOrder="2"/>
    </xf>
    <xf numFmtId="167" fontId="10" fillId="0" borderId="0" xfId="42" applyNumberFormat="1" applyFont="1" applyAlignment="1">
      <alignment vertical="center"/>
    </xf>
    <xf numFmtId="167" fontId="10" fillId="0" borderId="0" xfId="41" applyNumberFormat="1" applyFont="1" applyAlignment="1">
      <alignment horizontal="right" vertical="center"/>
    </xf>
    <xf numFmtId="1" fontId="5" fillId="0" borderId="0" xfId="44" applyNumberFormat="1" applyFont="1" applyAlignment="1">
      <alignment vertical="center"/>
    </xf>
    <xf numFmtId="1" fontId="21" fillId="0" borderId="0" xfId="36" applyNumberFormat="1" applyFont="1" applyAlignment="1">
      <alignment horizontal="center" vertical="center"/>
    </xf>
    <xf numFmtId="0" fontId="5" fillId="0" borderId="0" xfId="10" applyFont="1" applyAlignment="1">
      <alignment wrapText="1"/>
    </xf>
    <xf numFmtId="167" fontId="5" fillId="0" borderId="0" xfId="42" applyNumberFormat="1" applyFont="1" applyAlignment="1">
      <alignment vertical="center"/>
    </xf>
    <xf numFmtId="167" fontId="5" fillId="0" borderId="0" xfId="42" applyNumberFormat="1" applyFont="1" applyAlignment="1">
      <alignment vertical="center" readingOrder="2"/>
    </xf>
    <xf numFmtId="167" fontId="4" fillId="0" borderId="0" xfId="42" applyNumberFormat="1" applyFont="1" applyAlignment="1">
      <alignment vertical="center" readingOrder="2"/>
    </xf>
    <xf numFmtId="167" fontId="10" fillId="0" borderId="0" xfId="42" applyNumberFormat="1" applyFont="1" applyAlignment="1">
      <alignment horizontal="right" vertical="center"/>
    </xf>
    <xf numFmtId="167" fontId="11" fillId="0" borderId="0" xfId="42" applyNumberFormat="1" applyFont="1" applyAlignment="1">
      <alignment vertical="center"/>
    </xf>
    <xf numFmtId="167" fontId="5" fillId="0" borderId="0" xfId="42" applyNumberFormat="1" applyFont="1" applyAlignment="1">
      <alignment horizontal="right" vertical="center"/>
    </xf>
    <xf numFmtId="167" fontId="12" fillId="0" borderId="0" xfId="42" applyNumberFormat="1" applyFont="1" applyAlignment="1">
      <alignment vertical="center"/>
    </xf>
    <xf numFmtId="167" fontId="4" fillId="0" borderId="0" xfId="40" applyNumberFormat="1" applyFont="1" applyAlignment="1">
      <alignment horizontal="left" vertical="center"/>
    </xf>
    <xf numFmtId="1" fontId="5" fillId="0" borderId="0" xfId="42" applyNumberFormat="1" applyFont="1" applyAlignment="1">
      <alignment vertical="center"/>
    </xf>
    <xf numFmtId="167" fontId="5" fillId="0" borderId="0" xfId="42" quotePrefix="1" applyNumberFormat="1" applyFont="1" applyAlignment="1">
      <alignment horizontal="right" vertical="center"/>
    </xf>
    <xf numFmtId="167" fontId="7" fillId="0" borderId="0" xfId="42" quotePrefix="1" applyNumberFormat="1" applyFont="1" applyAlignment="1">
      <alignment horizontal="left" vertical="center"/>
    </xf>
    <xf numFmtId="1" fontId="10" fillId="0" borderId="0" xfId="42" applyNumberFormat="1" applyFont="1" applyAlignment="1">
      <alignment horizontal="right" vertical="center"/>
    </xf>
    <xf numFmtId="1" fontId="5" fillId="0" borderId="0" xfId="42" applyNumberFormat="1" applyFont="1" applyAlignment="1">
      <alignment horizontal="right" vertical="center"/>
    </xf>
    <xf numFmtId="0" fontId="4" fillId="0" borderId="0" xfId="40" quotePrefix="1" applyNumberFormat="1" applyFont="1" applyAlignment="1">
      <alignment horizontal="left" vertical="center"/>
    </xf>
    <xf numFmtId="0" fontId="5" fillId="0" borderId="0" xfId="45" applyNumberFormat="1" applyFont="1" applyAlignment="1">
      <alignment horizontal="right" vertical="center"/>
    </xf>
    <xf numFmtId="0" fontId="5" fillId="0" borderId="0" xfId="45" quotePrefix="1" applyNumberFormat="1" applyFont="1" applyAlignment="1">
      <alignment horizontal="right" vertical="center"/>
    </xf>
    <xf numFmtId="0" fontId="5" fillId="0" borderId="0" xfId="45" applyNumberFormat="1" applyFont="1" applyAlignment="1">
      <alignment vertical="center"/>
    </xf>
    <xf numFmtId="0" fontId="5" fillId="0" borderId="0" xfId="45" applyNumberFormat="1" applyFont="1" applyAlignment="1">
      <alignment horizontal="right" vertical="center" readingOrder="2"/>
    </xf>
    <xf numFmtId="0" fontId="4" fillId="0" borderId="0" xfId="45" quotePrefix="1" applyNumberFormat="1" applyFont="1" applyAlignment="1">
      <alignment horizontal="right" vertical="center" readingOrder="2"/>
    </xf>
    <xf numFmtId="0" fontId="7" fillId="0" borderId="0" xfId="45" applyNumberFormat="1" applyFont="1" applyAlignment="1">
      <alignment vertical="center"/>
    </xf>
    <xf numFmtId="0" fontId="10" fillId="0" borderId="0" xfId="45" applyNumberFormat="1" applyFont="1" applyAlignment="1">
      <alignment horizontal="centerContinuous" vertical="center"/>
    </xf>
    <xf numFmtId="0" fontId="10" fillId="0" borderId="0" xfId="45" applyNumberFormat="1" applyFont="1" applyAlignment="1">
      <alignment horizontal="right" vertical="center"/>
    </xf>
    <xf numFmtId="168" fontId="10" fillId="0" borderId="0" xfId="45" applyNumberFormat="1" applyFont="1" applyAlignment="1">
      <alignment horizontal="right" vertical="center"/>
    </xf>
    <xf numFmtId="0" fontId="12" fillId="0" borderId="0" xfId="45" applyNumberFormat="1" applyFont="1" applyAlignment="1">
      <alignment vertical="center"/>
    </xf>
    <xf numFmtId="0" fontId="5" fillId="0" borderId="0" xfId="45" applyNumberFormat="1" applyFont="1" applyAlignment="1">
      <alignment horizontal="left" vertical="center"/>
    </xf>
    <xf numFmtId="0" fontId="11" fillId="0" borderId="0" xfId="45" applyNumberFormat="1" applyFont="1" applyAlignment="1">
      <alignment horizontal="right" vertical="center"/>
    </xf>
    <xf numFmtId="0" fontId="11" fillId="0" borderId="0" xfId="45" applyNumberFormat="1" applyFont="1" applyAlignment="1">
      <alignment vertical="center"/>
    </xf>
    <xf numFmtId="3" fontId="12" fillId="0" borderId="0" xfId="10" applyNumberFormat="1" applyFont="1" applyAlignment="1">
      <alignment vertical="center"/>
    </xf>
    <xf numFmtId="0" fontId="10" fillId="0" borderId="0" xfId="45" applyNumberFormat="1" applyFont="1" applyAlignment="1">
      <alignment horizontal="left" vertical="center"/>
    </xf>
    <xf numFmtId="0" fontId="42" fillId="0" borderId="0" xfId="10" applyFont="1" applyAlignment="1">
      <alignment vertical="center"/>
    </xf>
    <xf numFmtId="0" fontId="5" fillId="0" borderId="0" xfId="10" applyFont="1" applyAlignment="1">
      <alignment horizontal="left" vertical="center" indent="1"/>
    </xf>
    <xf numFmtId="0" fontId="15" fillId="0" borderId="0" xfId="10" applyAlignment="1">
      <alignment horizontal="right" vertical="center" indent="2"/>
    </xf>
    <xf numFmtId="3" fontId="11" fillId="0" borderId="0" xfId="10" applyNumberFormat="1" applyFont="1" applyAlignment="1">
      <alignment vertical="center"/>
    </xf>
    <xf numFmtId="0" fontId="26" fillId="0" borderId="0" xfId="10" applyFont="1" applyAlignment="1">
      <alignment vertical="center"/>
    </xf>
    <xf numFmtId="168" fontId="23" fillId="0" borderId="0" xfId="10" applyNumberFormat="1" applyFont="1" applyAlignment="1">
      <alignment vertical="center"/>
    </xf>
    <xf numFmtId="0" fontId="5" fillId="0" borderId="0" xfId="10" applyFont="1" applyAlignment="1">
      <alignment horizontal="right" vertical="center" indent="2"/>
    </xf>
    <xf numFmtId="0" fontId="22" fillId="0" borderId="0" xfId="10" applyFont="1" applyAlignment="1">
      <alignment vertical="center"/>
    </xf>
    <xf numFmtId="0" fontId="5" fillId="0" borderId="0" xfId="10" applyFont="1" applyAlignment="1">
      <alignment horizontal="left" vertical="center"/>
    </xf>
    <xf numFmtId="168" fontId="0" fillId="0" borderId="0" xfId="0" applyNumberFormat="1" applyAlignment="1">
      <alignment vertical="center"/>
    </xf>
    <xf numFmtId="3" fontId="5" fillId="0" borderId="0" xfId="45" applyNumberFormat="1" applyFont="1" applyAlignment="1">
      <alignment horizontal="right" vertical="center"/>
    </xf>
    <xf numFmtId="0" fontId="5" fillId="0" borderId="0" xfId="25" applyNumberFormat="1" applyFont="1" applyAlignment="1">
      <alignment vertical="center"/>
    </xf>
    <xf numFmtId="167" fontId="4" fillId="0" borderId="0" xfId="43" applyNumberFormat="1" applyFont="1" applyAlignment="1">
      <alignment horizontal="left" vertical="center"/>
    </xf>
    <xf numFmtId="167" fontId="5" fillId="0" borderId="0" xfId="43" applyNumberFormat="1" applyFont="1" applyAlignment="1">
      <alignment vertical="center"/>
    </xf>
    <xf numFmtId="167" fontId="5" fillId="0" borderId="0" xfId="43" applyNumberFormat="1" applyFont="1" applyAlignment="1">
      <alignment vertical="center" readingOrder="2"/>
    </xf>
    <xf numFmtId="167" fontId="7" fillId="0" borderId="0" xfId="43" applyNumberFormat="1" applyFont="1" applyAlignment="1">
      <alignment vertical="center"/>
    </xf>
    <xf numFmtId="167" fontId="5" fillId="0" borderId="0" xfId="43" applyNumberFormat="1" applyFont="1" applyAlignment="1">
      <alignment horizontal="right" vertical="center" readingOrder="2"/>
    </xf>
    <xf numFmtId="167" fontId="4" fillId="0" borderId="0" xfId="43" quotePrefix="1" applyNumberFormat="1" applyFont="1" applyAlignment="1">
      <alignment horizontal="right" vertical="center" readingOrder="2"/>
    </xf>
    <xf numFmtId="167" fontId="10" fillId="0" borderId="0" xfId="43" applyNumberFormat="1" applyFont="1" applyAlignment="1">
      <alignment horizontal="right" vertical="center"/>
    </xf>
    <xf numFmtId="167" fontId="12" fillId="0" borderId="0" xfId="43" applyNumberFormat="1" applyFont="1" applyAlignment="1">
      <alignment horizontal="right" vertical="center" readingOrder="2"/>
    </xf>
    <xf numFmtId="167" fontId="12" fillId="0" borderId="0" xfId="43" applyNumberFormat="1" applyFont="1" applyAlignment="1">
      <alignment vertical="center"/>
    </xf>
    <xf numFmtId="167" fontId="12" fillId="0" borderId="0" xfId="43" applyNumberFormat="1" applyFont="1"/>
    <xf numFmtId="167" fontId="11" fillId="0" borderId="0" xfId="43" applyNumberFormat="1" applyFont="1" applyAlignment="1">
      <alignment vertical="center"/>
    </xf>
    <xf numFmtId="167" fontId="5" fillId="0" borderId="0" xfId="43" applyNumberFormat="1" applyFont="1" applyAlignment="1">
      <alignment horizontal="right" vertical="center"/>
    </xf>
    <xf numFmtId="168" fontId="43" fillId="0" borderId="0" xfId="0" applyNumberFormat="1" applyFont="1" applyAlignment="1">
      <alignment vertical="center"/>
    </xf>
    <xf numFmtId="167" fontId="11" fillId="0" borderId="0" xfId="43" applyNumberFormat="1" applyFont="1"/>
    <xf numFmtId="167" fontId="8" fillId="0" borderId="0" xfId="43" applyNumberFormat="1" applyFont="1" applyAlignment="1">
      <alignment horizontal="center" vertical="center"/>
    </xf>
    <xf numFmtId="167" fontId="5" fillId="0" borderId="0" xfId="46" applyNumberFormat="1" applyFont="1" applyAlignment="1">
      <alignment vertical="center"/>
    </xf>
    <xf numFmtId="167" fontId="5" fillId="0" borderId="0" xfId="46" applyNumberFormat="1" applyFont="1" applyAlignment="1">
      <alignment vertical="center" readingOrder="2"/>
    </xf>
    <xf numFmtId="167" fontId="7" fillId="0" borderId="0" xfId="46" quotePrefix="1" applyNumberFormat="1" applyFont="1" applyAlignment="1">
      <alignment horizontal="left" vertical="center"/>
    </xf>
    <xf numFmtId="167" fontId="5" fillId="0" borderId="0" xfId="46" applyNumberFormat="1" applyFont="1" applyAlignment="1">
      <alignment horizontal="left" vertical="center"/>
    </xf>
    <xf numFmtId="167" fontId="4" fillId="0" borderId="0" xfId="46" applyNumberFormat="1" applyFont="1" applyAlignment="1">
      <alignment vertical="center" readingOrder="2"/>
    </xf>
    <xf numFmtId="167" fontId="10" fillId="0" borderId="0" xfId="46" applyNumberFormat="1" applyFont="1" applyAlignment="1">
      <alignment horizontal="right" vertical="center"/>
    </xf>
    <xf numFmtId="167" fontId="10" fillId="0" borderId="0" xfId="46" quotePrefix="1" applyNumberFormat="1" applyFont="1" applyAlignment="1">
      <alignment horizontal="right" vertical="center"/>
    </xf>
    <xf numFmtId="167" fontId="12" fillId="0" borderId="0" xfId="46" applyNumberFormat="1" applyFont="1" applyAlignment="1">
      <alignment vertical="center"/>
    </xf>
    <xf numFmtId="167" fontId="11" fillId="0" borderId="0" xfId="46" applyNumberFormat="1" applyFont="1" applyAlignment="1">
      <alignment vertical="center"/>
    </xf>
    <xf numFmtId="167" fontId="11" fillId="0" borderId="0" xfId="46" applyNumberFormat="1" applyFont="1" applyAlignment="1">
      <alignment vertical="center" readingOrder="2"/>
    </xf>
    <xf numFmtId="175" fontId="8" fillId="0" borderId="0" xfId="46" applyNumberFormat="1" applyFont="1" applyAlignment="1">
      <alignment horizontal="center" vertical="center"/>
    </xf>
    <xf numFmtId="167" fontId="4" fillId="0" borderId="0" xfId="43" applyNumberFormat="1" applyFont="1" applyAlignment="1">
      <alignment horizontal="right" vertical="center"/>
    </xf>
    <xf numFmtId="167" fontId="5" fillId="0" borderId="0" xfId="46" applyNumberFormat="1" applyFont="1" applyAlignment="1">
      <alignment horizontal="right" vertical="center"/>
    </xf>
    <xf numFmtId="167" fontId="7" fillId="0" borderId="0" xfId="46" quotePrefix="1" applyNumberFormat="1" applyFont="1" applyAlignment="1">
      <alignment horizontal="right" vertical="center"/>
    </xf>
    <xf numFmtId="167" fontId="10" fillId="0" borderId="0" xfId="46" applyNumberFormat="1" applyFont="1" applyAlignment="1">
      <alignment vertical="center"/>
    </xf>
    <xf numFmtId="167" fontId="11" fillId="0" borderId="0" xfId="46" applyNumberFormat="1" applyFont="1" applyAlignment="1">
      <alignment horizontal="right" vertical="center"/>
    </xf>
    <xf numFmtId="167" fontId="12" fillId="0" borderId="0" xfId="46" applyNumberFormat="1" applyFont="1" applyAlignment="1">
      <alignment horizontal="right" vertical="center"/>
    </xf>
    <xf numFmtId="175" fontId="12" fillId="0" borderId="0" xfId="46" applyNumberFormat="1" applyFont="1" applyAlignment="1">
      <alignment horizontal="right" vertical="center"/>
    </xf>
    <xf numFmtId="167" fontId="4" fillId="0" borderId="0" xfId="47" applyNumberFormat="1" applyFont="1" applyAlignment="1">
      <alignment horizontal="left" vertical="center"/>
    </xf>
    <xf numFmtId="167" fontId="5" fillId="0" borderId="0" xfId="47" applyNumberFormat="1" applyFont="1" applyAlignment="1">
      <alignment vertical="center"/>
    </xf>
    <xf numFmtId="167" fontId="5" fillId="0" borderId="0" xfId="47" applyNumberFormat="1" applyFont="1" applyAlignment="1">
      <alignment vertical="center" readingOrder="2"/>
    </xf>
    <xf numFmtId="167" fontId="7" fillId="0" borderId="0" xfId="47" quotePrefix="1" applyNumberFormat="1" applyFont="1" applyAlignment="1">
      <alignment horizontal="left" vertical="center"/>
    </xf>
    <xf numFmtId="167" fontId="8" fillId="0" borderId="0" xfId="47" applyNumberFormat="1" applyFont="1" applyAlignment="1">
      <alignment vertical="center"/>
    </xf>
    <xf numFmtId="2" fontId="5" fillId="0" borderId="0" xfId="47" applyNumberFormat="1" applyFont="1" applyAlignment="1">
      <alignment vertical="center"/>
    </xf>
    <xf numFmtId="167" fontId="4" fillId="0" borderId="0" xfId="47" quotePrefix="1" applyNumberFormat="1" applyFont="1" applyAlignment="1">
      <alignment horizontal="right" vertical="center" readingOrder="2"/>
    </xf>
    <xf numFmtId="167" fontId="10" fillId="0" borderId="0" xfId="47" applyNumberFormat="1" applyFont="1" applyAlignment="1">
      <alignment vertical="center"/>
    </xf>
    <xf numFmtId="167" fontId="12" fillId="0" borderId="0" xfId="47" applyNumberFormat="1" applyFont="1" applyAlignment="1">
      <alignment vertical="center"/>
    </xf>
    <xf numFmtId="167" fontId="11" fillId="0" borderId="0" xfId="47" applyNumberFormat="1" applyFont="1" applyAlignment="1">
      <alignment vertical="center"/>
    </xf>
    <xf numFmtId="167" fontId="12" fillId="0" borderId="0" xfId="48" applyNumberFormat="1" applyFont="1" applyAlignment="1">
      <alignment horizontal="right" vertical="center" readingOrder="2"/>
    </xf>
    <xf numFmtId="3" fontId="10" fillId="0" borderId="0" xfId="48" applyNumberFormat="1" applyFont="1" applyAlignment="1">
      <alignment vertical="center"/>
    </xf>
    <xf numFmtId="177" fontId="10" fillId="0" borderId="0" xfId="48" applyNumberFormat="1" applyFont="1" applyAlignment="1">
      <alignment vertical="center"/>
    </xf>
    <xf numFmtId="167" fontId="5" fillId="0" borderId="0" xfId="48" applyNumberFormat="1" applyFont="1" applyAlignment="1">
      <alignment horizontal="left" vertical="center"/>
    </xf>
    <xf numFmtId="3" fontId="5" fillId="0" borderId="0" xfId="47" applyNumberFormat="1" applyFont="1" applyAlignment="1">
      <alignment vertical="center"/>
    </xf>
    <xf numFmtId="177" fontId="5" fillId="0" borderId="0" xfId="48" applyNumberFormat="1" applyFont="1" applyAlignment="1">
      <alignment vertical="center"/>
    </xf>
    <xf numFmtId="167" fontId="11" fillId="0" borderId="0" xfId="48" applyNumberFormat="1" applyFont="1" applyAlignment="1">
      <alignment horizontal="right" vertical="center" readingOrder="2"/>
    </xf>
    <xf numFmtId="167" fontId="7" fillId="0" borderId="0" xfId="48" quotePrefix="1" applyNumberFormat="1" applyFont="1" applyAlignment="1">
      <alignment horizontal="right" vertical="center" readingOrder="2"/>
    </xf>
    <xf numFmtId="3" fontId="5" fillId="0" borderId="0" xfId="48" applyNumberFormat="1" applyFont="1" applyAlignment="1">
      <alignment vertical="center"/>
    </xf>
    <xf numFmtId="167" fontId="11" fillId="0" borderId="0" xfId="48" quotePrefix="1" applyNumberFormat="1" applyFont="1" applyAlignment="1">
      <alignment horizontal="right" vertical="center" readingOrder="2"/>
    </xf>
    <xf numFmtId="0" fontId="5" fillId="0" borderId="0" xfId="49" applyFont="1" applyAlignment="1">
      <alignment vertical="center"/>
    </xf>
    <xf numFmtId="171" fontId="5" fillId="0" borderId="0" xfId="48" applyNumberFormat="1" applyFont="1" applyAlignment="1">
      <alignment vertical="center"/>
    </xf>
    <xf numFmtId="0" fontId="45" fillId="0" borderId="0" xfId="10" applyFont="1" applyAlignment="1">
      <alignment horizontal="right" vertical="center"/>
    </xf>
    <xf numFmtId="167" fontId="10" fillId="0" borderId="0" xfId="48" applyNumberFormat="1" applyFont="1" applyAlignment="1">
      <alignment horizontal="left" vertical="center"/>
    </xf>
    <xf numFmtId="167" fontId="6" fillId="0" borderId="0" xfId="48" quotePrefix="1" applyNumberFormat="1" applyFont="1" applyAlignment="1">
      <alignment horizontal="right" vertical="center" readingOrder="2"/>
    </xf>
    <xf numFmtId="3" fontId="10" fillId="0" borderId="0" xfId="10" applyNumberFormat="1" applyFont="1" applyAlignment="1">
      <alignment horizontal="right" vertical="center"/>
    </xf>
    <xf numFmtId="3" fontId="11" fillId="0" borderId="0" xfId="10" applyNumberFormat="1" applyFont="1" applyAlignment="1">
      <alignment horizontal="right" vertical="center"/>
    </xf>
    <xf numFmtId="168" fontId="22" fillId="0" borderId="0" xfId="10" applyNumberFormat="1" applyFont="1" applyAlignment="1">
      <alignment vertical="center"/>
    </xf>
    <xf numFmtId="168" fontId="18" fillId="0" borderId="0" xfId="52" applyNumberFormat="1" applyFont="1" applyAlignment="1">
      <alignment horizontal="right" vertical="center"/>
    </xf>
    <xf numFmtId="0" fontId="11" fillId="0" borderId="0" xfId="10" applyFont="1" applyAlignment="1">
      <alignment horizontal="right" readingOrder="2"/>
    </xf>
    <xf numFmtId="0" fontId="11" fillId="0" borderId="0" xfId="10" quotePrefix="1" applyFont="1" applyAlignment="1">
      <alignment horizontal="right" readingOrder="2"/>
    </xf>
    <xf numFmtId="0" fontId="11" fillId="0" borderId="0" xfId="10" applyFont="1" applyAlignment="1">
      <alignment horizontal="right"/>
    </xf>
    <xf numFmtId="0" fontId="5" fillId="0" borderId="0" xfId="10" quotePrefix="1" applyFont="1" applyAlignment="1">
      <alignment horizontal="left" vertical="center"/>
    </xf>
    <xf numFmtId="178" fontId="5" fillId="0" borderId="0" xfId="10" applyNumberFormat="1" applyFont="1" applyAlignment="1">
      <alignment vertical="center"/>
    </xf>
    <xf numFmtId="178" fontId="10" fillId="0" borderId="0" xfId="10" applyNumberFormat="1" applyFont="1" applyAlignment="1">
      <alignment vertical="center"/>
    </xf>
    <xf numFmtId="1" fontId="4" fillId="0" borderId="0" xfId="53" applyNumberFormat="1" applyFont="1" applyAlignment="1">
      <alignment horizontal="left" vertical="center"/>
    </xf>
    <xf numFmtId="1" fontId="10" fillId="0" borderId="0" xfId="53" applyNumberFormat="1" applyFont="1" applyAlignment="1">
      <alignment horizontal="left" vertical="center"/>
    </xf>
    <xf numFmtId="1" fontId="5" fillId="0" borderId="0" xfId="53" applyNumberFormat="1" applyFont="1" applyAlignment="1">
      <alignment vertical="center"/>
    </xf>
    <xf numFmtId="1" fontId="6" fillId="0" borderId="0" xfId="53" quotePrefix="1" applyNumberFormat="1" applyFont="1" applyAlignment="1">
      <alignment horizontal="right" vertical="center" readingOrder="2"/>
    </xf>
    <xf numFmtId="167" fontId="5" fillId="0" borderId="0" xfId="53" applyNumberFormat="1" applyFont="1" applyAlignment="1">
      <alignment vertical="center"/>
    </xf>
    <xf numFmtId="1" fontId="5" fillId="0" borderId="0" xfId="53" applyNumberFormat="1" applyFont="1" applyAlignment="1">
      <alignment vertical="center" readingOrder="2"/>
    </xf>
    <xf numFmtId="1" fontId="7" fillId="0" borderId="0" xfId="53" quotePrefix="1" applyNumberFormat="1" applyFont="1" applyAlignment="1">
      <alignment horizontal="left" vertical="center"/>
    </xf>
    <xf numFmtId="1" fontId="10" fillId="0" borderId="0" xfId="53" quotePrefix="1" applyNumberFormat="1" applyFont="1" applyAlignment="1">
      <alignment horizontal="left" vertical="center"/>
    </xf>
    <xf numFmtId="167" fontId="14" fillId="0" borderId="0" xfId="53" applyNumberFormat="1" applyFont="1" applyAlignment="1">
      <alignment vertical="center"/>
    </xf>
    <xf numFmtId="1" fontId="7" fillId="0" borderId="0" xfId="53" applyNumberFormat="1" applyFont="1" applyAlignment="1">
      <alignment vertical="center"/>
    </xf>
    <xf numFmtId="1" fontId="10" fillId="0" borderId="0" xfId="53" applyNumberFormat="1" applyFont="1" applyAlignment="1">
      <alignment vertical="center"/>
    </xf>
    <xf numFmtId="1" fontId="5" fillId="0" borderId="0" xfId="53" applyNumberFormat="1" applyFont="1" applyAlignment="1">
      <alignment horizontal="right" vertical="center" readingOrder="2"/>
    </xf>
    <xf numFmtId="1" fontId="10" fillId="0" borderId="0" xfId="53" applyNumberFormat="1" applyFont="1" applyAlignment="1">
      <alignment horizontal="right"/>
    </xf>
    <xf numFmtId="1" fontId="11" fillId="0" borderId="0" xfId="53" applyNumberFormat="1" applyFont="1" applyAlignment="1">
      <alignment vertical="center"/>
    </xf>
    <xf numFmtId="167" fontId="11" fillId="0" borderId="0" xfId="53" applyNumberFormat="1" applyFont="1" applyAlignment="1">
      <alignment vertical="center"/>
    </xf>
    <xf numFmtId="1" fontId="11" fillId="0" borderId="0" xfId="53" applyNumberFormat="1" applyFont="1" applyAlignment="1">
      <alignment horizontal="right" vertical="center" readingOrder="2"/>
    </xf>
    <xf numFmtId="174" fontId="10" fillId="0" borderId="0" xfId="53" applyNumberFormat="1" applyFont="1" applyAlignment="1">
      <alignment horizontal="right" vertical="center"/>
    </xf>
    <xf numFmtId="1" fontId="12" fillId="0" borderId="0" xfId="53" applyNumberFormat="1" applyFont="1" applyAlignment="1">
      <alignment horizontal="right" vertical="center" readingOrder="2"/>
    </xf>
    <xf numFmtId="167" fontId="12" fillId="0" borderId="0" xfId="53" applyNumberFormat="1" applyFont="1" applyAlignment="1">
      <alignment vertical="center"/>
    </xf>
    <xf numFmtId="167" fontId="10" fillId="0" borderId="0" xfId="53" applyNumberFormat="1" applyFont="1" applyAlignment="1">
      <alignment vertical="center"/>
    </xf>
    <xf numFmtId="1" fontId="12" fillId="0" borderId="0" xfId="53" quotePrefix="1" applyNumberFormat="1" applyFont="1" applyAlignment="1">
      <alignment horizontal="right" vertical="center" readingOrder="2"/>
    </xf>
    <xf numFmtId="1" fontId="5" fillId="0" borderId="0" xfId="53" applyNumberFormat="1" applyFont="1" applyAlignment="1">
      <alignment horizontal="left" vertical="center"/>
    </xf>
    <xf numFmtId="1" fontId="5" fillId="0" borderId="0" xfId="53" applyNumberFormat="1" applyFont="1" applyAlignment="1">
      <alignment horizontal="right" vertical="center"/>
    </xf>
    <xf numFmtId="167" fontId="12" fillId="0" borderId="0" xfId="53" applyNumberFormat="1" applyFont="1" applyAlignment="1">
      <alignment horizontal="right" vertical="center"/>
    </xf>
    <xf numFmtId="167" fontId="5" fillId="0" borderId="0" xfId="53" applyNumberFormat="1" applyFont="1" applyAlignment="1">
      <alignment horizontal="right" vertical="center"/>
    </xf>
    <xf numFmtId="1" fontId="5" fillId="0" borderId="0" xfId="53" quotePrefix="1" applyNumberFormat="1" applyFont="1" applyAlignment="1">
      <alignment horizontal="left" vertical="center"/>
    </xf>
    <xf numFmtId="1" fontId="11" fillId="0" borderId="0" xfId="53" quotePrefix="1" applyNumberFormat="1" applyFont="1" applyAlignment="1">
      <alignment horizontal="right" vertical="center" readingOrder="2"/>
    </xf>
    <xf numFmtId="3" fontId="5" fillId="0" borderId="0" xfId="53" applyNumberFormat="1" applyFont="1" applyAlignment="1">
      <alignment horizontal="right" vertical="center"/>
    </xf>
    <xf numFmtId="1" fontId="11" fillId="0" borderId="0" xfId="10" applyNumberFormat="1" applyFont="1" applyAlignment="1">
      <alignment horizontal="right" vertical="center" readingOrder="2"/>
    </xf>
    <xf numFmtId="174" fontId="5" fillId="0" borderId="0" xfId="53" applyNumberFormat="1" applyFont="1" applyAlignment="1">
      <alignment horizontal="right" vertical="center"/>
    </xf>
    <xf numFmtId="1" fontId="5" fillId="0" borderId="0" xfId="10" applyNumberFormat="1" applyFont="1" applyAlignment="1">
      <alignment vertical="center" readingOrder="2"/>
    </xf>
    <xf numFmtId="1" fontId="13" fillId="0" borderId="0" xfId="10" quotePrefix="1" applyNumberFormat="1" applyFont="1" applyAlignment="1">
      <alignment horizontal="left" vertical="center"/>
    </xf>
    <xf numFmtId="1" fontId="5" fillId="0" borderId="0" xfId="10" quotePrefix="1" applyNumberFormat="1" applyFont="1" applyAlignment="1">
      <alignment horizontal="left" vertical="center"/>
    </xf>
    <xf numFmtId="1" fontId="13" fillId="0" borderId="0" xfId="10" quotePrefix="1" applyNumberFormat="1" applyFont="1" applyAlignment="1">
      <alignment horizontal="right" vertical="center" readingOrder="2"/>
    </xf>
    <xf numFmtId="1" fontId="13" fillId="0" borderId="0" xfId="10" applyNumberFormat="1" applyFont="1" applyAlignment="1">
      <alignment horizontal="left" vertical="center"/>
    </xf>
    <xf numFmtId="1" fontId="5" fillId="0" borderId="0" xfId="10" applyNumberFormat="1" applyFont="1" applyAlignment="1">
      <alignment horizontal="left" vertical="center"/>
    </xf>
    <xf numFmtId="1" fontId="5" fillId="0" borderId="0" xfId="1" quotePrefix="1" applyNumberFormat="1" applyFont="1" applyAlignment="1">
      <alignment horizontal="left" vertical="center"/>
    </xf>
    <xf numFmtId="1" fontId="26" fillId="0" borderId="0" xfId="21" applyNumberFormat="1" applyFont="1" applyAlignment="1">
      <alignment vertical="center"/>
    </xf>
    <xf numFmtId="167" fontId="5" fillId="0" borderId="0" xfId="54" applyNumberFormat="1" applyFont="1" applyAlignment="1">
      <alignment vertical="center"/>
    </xf>
    <xf numFmtId="1" fontId="13" fillId="0" borderId="0" xfId="22" applyNumberFormat="1" applyFont="1" applyAlignment="1">
      <alignment horizontal="left" vertical="center"/>
    </xf>
    <xf numFmtId="1" fontId="5" fillId="0" borderId="0" xfId="22" applyNumberFormat="1" applyFont="1" applyAlignment="1">
      <alignment horizontal="left" vertical="center"/>
    </xf>
    <xf numFmtId="1" fontId="5" fillId="0" borderId="0" xfId="22" applyNumberFormat="1" applyFont="1" applyAlignment="1">
      <alignment vertical="center"/>
    </xf>
    <xf numFmtId="167" fontId="5" fillId="0" borderId="0" xfId="53" applyNumberFormat="1" applyFont="1" applyAlignment="1">
      <alignment horizontal="right" vertical="center" readingOrder="2"/>
    </xf>
    <xf numFmtId="1" fontId="21" fillId="0" borderId="0" xfId="53" applyNumberFormat="1" applyFont="1" applyAlignment="1">
      <alignment vertical="center"/>
    </xf>
    <xf numFmtId="1" fontId="4" fillId="0" borderId="0" xfId="22" applyNumberFormat="1" applyFont="1" applyAlignment="1">
      <alignment horizontal="left" vertical="center"/>
    </xf>
    <xf numFmtId="1" fontId="5" fillId="0" borderId="0" xfId="22" applyNumberFormat="1" applyFont="1" applyAlignment="1">
      <alignment horizontal="right" vertical="center"/>
    </xf>
    <xf numFmtId="167" fontId="6" fillId="0" borderId="0" xfId="22" quotePrefix="1" applyNumberFormat="1" applyFont="1" applyAlignment="1">
      <alignment horizontal="right" vertical="center" readingOrder="2"/>
    </xf>
    <xf numFmtId="167" fontId="5" fillId="0" borderId="0" xfId="22" applyNumberFormat="1" applyFont="1" applyAlignment="1">
      <alignment vertical="center"/>
    </xf>
    <xf numFmtId="167" fontId="5" fillId="0" borderId="0" xfId="22" applyNumberFormat="1" applyFont="1" applyAlignment="1">
      <alignment vertical="center" readingOrder="2"/>
    </xf>
    <xf numFmtId="167" fontId="14" fillId="0" borderId="0" xfId="22" applyNumberFormat="1" applyFont="1" applyAlignment="1">
      <alignment vertical="center"/>
    </xf>
    <xf numFmtId="167" fontId="7" fillId="0" borderId="0" xfId="22" quotePrefix="1" applyNumberFormat="1" applyFont="1" applyAlignment="1">
      <alignment vertical="center" readingOrder="2"/>
    </xf>
    <xf numFmtId="1" fontId="7" fillId="0" borderId="0" xfId="22" applyNumberFormat="1" applyFont="1" applyAlignment="1">
      <alignment horizontal="left" vertical="center"/>
    </xf>
    <xf numFmtId="167" fontId="14" fillId="0" borderId="0" xfId="22" applyNumberFormat="1" applyFont="1" applyAlignment="1">
      <alignment vertical="center" readingOrder="2"/>
    </xf>
    <xf numFmtId="1" fontId="10" fillId="0" borderId="0" xfId="22" applyNumberFormat="1" applyFont="1" applyAlignment="1">
      <alignment vertical="center"/>
    </xf>
    <xf numFmtId="1" fontId="5" fillId="0" borderId="0" xfId="22" applyNumberFormat="1" applyFont="1" applyAlignment="1">
      <alignment vertical="center" readingOrder="2"/>
    </xf>
    <xf numFmtId="1" fontId="10" fillId="0" borderId="0" xfId="22" applyNumberFormat="1" applyFont="1" applyAlignment="1">
      <alignment horizontal="right" vertical="center"/>
    </xf>
    <xf numFmtId="1" fontId="11" fillId="0" borderId="0" xfId="22" applyNumberFormat="1" applyFont="1" applyAlignment="1">
      <alignment vertical="center"/>
    </xf>
    <xf numFmtId="1" fontId="11" fillId="0" borderId="0" xfId="22" applyNumberFormat="1" applyFont="1" applyAlignment="1">
      <alignment horizontal="right" vertical="center" readingOrder="2"/>
    </xf>
    <xf numFmtId="1" fontId="12" fillId="0" borderId="0" xfId="22" applyNumberFormat="1" applyFont="1" applyAlignment="1">
      <alignment vertical="center"/>
    </xf>
    <xf numFmtId="1" fontId="10" fillId="0" borderId="0" xfId="10" quotePrefix="1" applyNumberFormat="1" applyFont="1" applyAlignment="1">
      <alignment horizontal="right" vertical="center"/>
    </xf>
    <xf numFmtId="1" fontId="11" fillId="0" borderId="0" xfId="22" applyNumberFormat="1" applyFont="1" applyAlignment="1">
      <alignment vertical="center" readingOrder="2"/>
    </xf>
    <xf numFmtId="0" fontId="49" fillId="0" borderId="0" xfId="6" applyFont="1" applyAlignment="1">
      <alignment horizontal="left" vertical="center" indent="1"/>
    </xf>
    <xf numFmtId="3" fontId="51" fillId="0" borderId="0" xfId="6" applyNumberFormat="1" applyFont="1" applyAlignment="1">
      <alignment horizontal="centerContinuous" vertical="center"/>
    </xf>
    <xf numFmtId="1" fontId="10" fillId="0" borderId="0" xfId="22" applyNumberFormat="1" applyFont="1" applyAlignment="1">
      <alignment horizontal="left" vertical="center"/>
    </xf>
    <xf numFmtId="1" fontId="5" fillId="0" borderId="0" xfId="54" applyNumberFormat="1" applyFont="1" applyAlignment="1">
      <alignment vertical="center"/>
    </xf>
    <xf numFmtId="1" fontId="4" fillId="0" borderId="0" xfId="57" applyNumberFormat="1" applyFont="1" applyAlignment="1">
      <alignment horizontal="left" vertical="center"/>
    </xf>
    <xf numFmtId="1" fontId="5" fillId="0" borderId="0" xfId="57" applyNumberFormat="1" applyFont="1" applyAlignment="1">
      <alignment horizontal="right" vertical="center"/>
    </xf>
    <xf numFmtId="167" fontId="5" fillId="0" borderId="0" xfId="57" applyNumberFormat="1" applyFont="1" applyAlignment="1">
      <alignment vertical="center"/>
    </xf>
    <xf numFmtId="1" fontId="5" fillId="0" borderId="0" xfId="57" applyNumberFormat="1" applyFont="1" applyAlignment="1">
      <alignment vertical="center"/>
    </xf>
    <xf numFmtId="1" fontId="5" fillId="0" borderId="0" xfId="57" applyNumberFormat="1" applyFont="1" applyAlignment="1">
      <alignment vertical="center" readingOrder="2"/>
    </xf>
    <xf numFmtId="1" fontId="7" fillId="0" borderId="0" xfId="57" quotePrefix="1" applyNumberFormat="1" applyFont="1" applyAlignment="1">
      <alignment horizontal="left" vertical="center"/>
    </xf>
    <xf numFmtId="1" fontId="14" fillId="0" borderId="0" xfId="57" applyNumberFormat="1" applyFont="1" applyAlignment="1">
      <alignment horizontal="right" vertical="center"/>
    </xf>
    <xf numFmtId="167" fontId="14" fillId="0" borderId="0" xfId="57" applyNumberFormat="1" applyFont="1" applyAlignment="1">
      <alignment vertical="center"/>
    </xf>
    <xf numFmtId="1" fontId="7" fillId="0" borderId="0" xfId="57" applyNumberFormat="1" applyFont="1" applyAlignment="1">
      <alignment vertical="center"/>
    </xf>
    <xf numFmtId="167" fontId="14" fillId="0" borderId="0" xfId="57" applyNumberFormat="1" applyFont="1" applyAlignment="1">
      <alignment horizontal="left" vertical="center"/>
    </xf>
    <xf numFmtId="1" fontId="7" fillId="0" borderId="0" xfId="57" applyNumberFormat="1" applyFont="1" applyAlignment="1">
      <alignment horizontal="right" vertical="center"/>
    </xf>
    <xf numFmtId="1" fontId="5" fillId="0" borderId="0" xfId="57" applyNumberFormat="1" applyFont="1" applyAlignment="1">
      <alignment horizontal="right" vertical="center" readingOrder="2"/>
    </xf>
    <xf numFmtId="1" fontId="10" fillId="0" borderId="0" xfId="57" quotePrefix="1" applyNumberFormat="1" applyFont="1" applyAlignment="1">
      <alignment horizontal="right" vertical="center"/>
    </xf>
    <xf numFmtId="1" fontId="10" fillId="0" borderId="0" xfId="57" applyNumberFormat="1" applyFont="1" applyAlignment="1">
      <alignment horizontal="right" vertical="center"/>
    </xf>
    <xf numFmtId="1" fontId="12" fillId="0" borderId="0" xfId="57" applyNumberFormat="1" applyFont="1" applyAlignment="1">
      <alignment vertical="center"/>
    </xf>
    <xf numFmtId="167" fontId="12" fillId="0" borderId="0" xfId="57" applyNumberFormat="1" applyFont="1" applyAlignment="1">
      <alignment vertical="center"/>
    </xf>
    <xf numFmtId="1" fontId="11" fillId="0" borderId="0" xfId="57" applyNumberFormat="1" applyFont="1" applyAlignment="1">
      <alignment horizontal="right" vertical="center" readingOrder="2"/>
    </xf>
    <xf numFmtId="167" fontId="11" fillId="0" borderId="0" xfId="57" applyNumberFormat="1" applyFont="1" applyAlignment="1">
      <alignment vertical="center"/>
    </xf>
    <xf numFmtId="1" fontId="11" fillId="0" borderId="0" xfId="57" quotePrefix="1" applyNumberFormat="1" applyFont="1" applyAlignment="1">
      <alignment horizontal="right" vertical="center" readingOrder="2"/>
    </xf>
    <xf numFmtId="1" fontId="20" fillId="0" borderId="0" xfId="57" applyNumberFormat="1" applyFont="1" applyAlignment="1">
      <alignment horizontal="right" vertical="center" readingOrder="2"/>
    </xf>
    <xf numFmtId="1" fontId="12" fillId="0" borderId="0" xfId="57" applyNumberFormat="1" applyFont="1" applyAlignment="1">
      <alignment horizontal="right" vertical="center" readingOrder="2"/>
    </xf>
    <xf numFmtId="1" fontId="10" fillId="0" borderId="0" xfId="57" applyNumberFormat="1" applyFont="1" applyAlignment="1">
      <alignment horizontal="left" vertical="center"/>
    </xf>
    <xf numFmtId="178" fontId="5" fillId="0" borderId="0" xfId="53" applyNumberFormat="1" applyFont="1" applyAlignment="1">
      <alignment vertical="center"/>
    </xf>
    <xf numFmtId="178" fontId="5" fillId="0" borderId="0" xfId="53" applyNumberFormat="1" applyFont="1" applyAlignment="1">
      <alignment horizontal="right" vertical="center"/>
    </xf>
    <xf numFmtId="182" fontId="5" fillId="0" borderId="0" xfId="53" applyNumberFormat="1" applyFont="1" applyAlignment="1">
      <alignment vertical="center"/>
    </xf>
    <xf numFmtId="1" fontId="13" fillId="0" borderId="0" xfId="10" applyNumberFormat="1" applyFont="1" applyAlignment="1">
      <alignment vertical="center"/>
    </xf>
    <xf numFmtId="1" fontId="13" fillId="0" borderId="0" xfId="10" applyNumberFormat="1" applyFont="1" applyAlignment="1">
      <alignment horizontal="right" vertical="center" readingOrder="2"/>
    </xf>
    <xf numFmtId="1" fontId="52" fillId="0" borderId="0" xfId="53" applyNumberFormat="1" applyFont="1" applyAlignment="1">
      <alignment vertical="center"/>
    </xf>
    <xf numFmtId="1" fontId="10" fillId="0" borderId="0" xfId="53" applyNumberFormat="1" applyFont="1" applyAlignment="1">
      <alignment horizontal="right" vertical="center"/>
    </xf>
    <xf numFmtId="0" fontId="34" fillId="0" borderId="0" xfId="10" applyFont="1" applyAlignment="1">
      <alignment horizontal="left" vertical="center" wrapText="1"/>
    </xf>
    <xf numFmtId="167" fontId="22" fillId="0" borderId="0" xfId="53" applyNumberFormat="1" applyFont="1" applyAlignment="1">
      <alignment vertical="center"/>
    </xf>
    <xf numFmtId="1" fontId="4" fillId="0" borderId="0" xfId="56" applyNumberFormat="1" applyFont="1" applyAlignment="1">
      <alignment horizontal="left" vertical="center"/>
    </xf>
    <xf numFmtId="1" fontId="5" fillId="0" borderId="0" xfId="56" applyNumberFormat="1" applyFont="1" applyAlignment="1">
      <alignment vertical="center"/>
    </xf>
    <xf numFmtId="1" fontId="6" fillId="0" borderId="0" xfId="56" applyNumberFormat="1" applyFont="1" applyAlignment="1">
      <alignment horizontal="right" vertical="center" readingOrder="2"/>
    </xf>
    <xf numFmtId="167" fontId="5" fillId="0" borderId="0" xfId="56" applyNumberFormat="1" applyFont="1" applyAlignment="1">
      <alignment vertical="center"/>
    </xf>
    <xf numFmtId="1" fontId="5" fillId="0" borderId="0" xfId="56" applyNumberFormat="1" applyFont="1" applyAlignment="1">
      <alignment horizontal="left" vertical="center"/>
    </xf>
    <xf numFmtId="1" fontId="5" fillId="0" borderId="0" xfId="56" applyNumberFormat="1" applyFont="1" applyAlignment="1">
      <alignment vertical="center" readingOrder="2"/>
    </xf>
    <xf numFmtId="1" fontId="7" fillId="0" borderId="0" xfId="56" quotePrefix="1" applyNumberFormat="1" applyFont="1" applyAlignment="1">
      <alignment horizontal="left" vertical="center"/>
    </xf>
    <xf numFmtId="1" fontId="14" fillId="0" borderId="0" xfId="56" applyNumberFormat="1" applyFont="1" applyAlignment="1">
      <alignment vertical="center"/>
    </xf>
    <xf numFmtId="167" fontId="14" fillId="0" borderId="0" xfId="56" applyNumberFormat="1" applyFont="1" applyAlignment="1">
      <alignment vertical="center"/>
    </xf>
    <xf numFmtId="1" fontId="4" fillId="0" borderId="0" xfId="56" quotePrefix="1" applyNumberFormat="1" applyFont="1" applyAlignment="1">
      <alignment horizontal="right" vertical="center" readingOrder="2"/>
    </xf>
    <xf numFmtId="1" fontId="10" fillId="0" borderId="0" xfId="56" applyNumberFormat="1" applyFont="1" applyAlignment="1">
      <alignment vertical="center"/>
    </xf>
    <xf numFmtId="1" fontId="10" fillId="0" borderId="0" xfId="56" applyNumberFormat="1" applyFont="1" applyAlignment="1">
      <alignment horizontal="centerContinuous" vertical="center"/>
    </xf>
    <xf numFmtId="167" fontId="10" fillId="0" borderId="0" xfId="56" applyNumberFormat="1" applyFont="1" applyAlignment="1">
      <alignment vertical="center"/>
    </xf>
    <xf numFmtId="1" fontId="10" fillId="0" borderId="0" xfId="56" applyNumberFormat="1" applyFont="1" applyAlignment="1">
      <alignment horizontal="right" vertical="center"/>
    </xf>
    <xf numFmtId="1" fontId="10" fillId="0" borderId="0" xfId="56" applyNumberFormat="1" applyFont="1" applyAlignment="1">
      <alignment horizontal="right" vertical="center" readingOrder="2"/>
    </xf>
    <xf numFmtId="1" fontId="11" fillId="0" borderId="0" xfId="56" applyNumberFormat="1" applyFont="1" applyAlignment="1">
      <alignment vertical="center"/>
    </xf>
    <xf numFmtId="3" fontId="10" fillId="0" borderId="0" xfId="56" applyNumberFormat="1" applyFont="1" applyAlignment="1">
      <alignment horizontal="right" vertical="center"/>
    </xf>
    <xf numFmtId="1" fontId="11" fillId="0" borderId="0" xfId="56" applyNumberFormat="1" applyFont="1" applyAlignment="1">
      <alignment horizontal="right" vertical="center" readingOrder="2"/>
    </xf>
    <xf numFmtId="167" fontId="11" fillId="0" borderId="0" xfId="56" applyNumberFormat="1" applyFont="1" applyAlignment="1">
      <alignment vertical="center"/>
    </xf>
    <xf numFmtId="1" fontId="12" fillId="0" borderId="0" xfId="56" applyNumberFormat="1" applyFont="1" applyAlignment="1">
      <alignment vertical="center"/>
    </xf>
    <xf numFmtId="167" fontId="12" fillId="0" borderId="0" xfId="56" applyNumberFormat="1" applyFont="1" applyAlignment="1">
      <alignment vertical="center"/>
    </xf>
    <xf numFmtId="3" fontId="5" fillId="0" borderId="0" xfId="56" applyNumberFormat="1" applyFont="1" applyAlignment="1">
      <alignment horizontal="right" vertical="center"/>
    </xf>
    <xf numFmtId="0" fontId="50" fillId="0" borderId="1" xfId="10" applyFont="1" applyBorder="1" applyAlignment="1">
      <alignment horizontal="left" vertical="center"/>
    </xf>
    <xf numFmtId="0" fontId="54" fillId="0" borderId="1" xfId="6" applyFont="1" applyBorder="1" applyAlignment="1">
      <alignment horizontal="left" vertical="center"/>
    </xf>
    <xf numFmtId="0" fontId="50" fillId="0" borderId="0" xfId="10" applyFont="1" applyAlignment="1">
      <alignment horizontal="left" vertical="center"/>
    </xf>
    <xf numFmtId="183" fontId="51" fillId="0" borderId="0" xfId="6" applyNumberFormat="1" applyFont="1" applyAlignment="1">
      <alignment horizontal="center" vertical="center"/>
    </xf>
    <xf numFmtId="1" fontId="10" fillId="0" borderId="0" xfId="56" quotePrefix="1" applyNumberFormat="1" applyFont="1" applyAlignment="1">
      <alignment horizontal="left" vertical="center"/>
    </xf>
    <xf numFmtId="0" fontId="53" fillId="0" borderId="1" xfId="10" applyFont="1" applyBorder="1" applyAlignment="1">
      <alignment horizontal="left" vertical="center"/>
    </xf>
    <xf numFmtId="0" fontId="55" fillId="0" borderId="1" xfId="10" applyFont="1" applyBorder="1" applyAlignment="1">
      <alignment horizontal="left" vertical="center"/>
    </xf>
    <xf numFmtId="1" fontId="5" fillId="0" borderId="0" xfId="56" applyNumberFormat="1" applyFont="1" applyAlignment="1">
      <alignment horizontal="right" vertical="center"/>
    </xf>
    <xf numFmtId="1" fontId="13" fillId="0" borderId="0" xfId="56" applyNumberFormat="1" applyFont="1" applyAlignment="1">
      <alignment vertical="center"/>
    </xf>
    <xf numFmtId="167" fontId="13" fillId="0" borderId="0" xfId="56" applyNumberFormat="1" applyFont="1" applyAlignment="1">
      <alignment vertical="center"/>
    </xf>
    <xf numFmtId="1" fontId="4" fillId="0" borderId="0" xfId="56" applyNumberFormat="1" applyFont="1" applyAlignment="1">
      <alignment vertical="center"/>
    </xf>
    <xf numFmtId="1" fontId="5" fillId="0" borderId="0" xfId="56" applyNumberFormat="1" applyFont="1" applyAlignment="1">
      <alignment horizontal="right" vertical="center" readingOrder="2"/>
    </xf>
    <xf numFmtId="1" fontId="10" fillId="0" borderId="0" xfId="56" quotePrefix="1" applyNumberFormat="1" applyFont="1" applyAlignment="1">
      <alignment horizontal="right" vertical="center" readingOrder="2"/>
    </xf>
    <xf numFmtId="178" fontId="5" fillId="0" borderId="0" xfId="56" applyNumberFormat="1" applyFont="1" applyAlignment="1">
      <alignment horizontal="right" vertical="center"/>
    </xf>
    <xf numFmtId="1" fontId="21" fillId="0" borderId="0" xfId="56" applyNumberFormat="1" applyFont="1" applyAlignment="1">
      <alignment horizontal="center" vertical="center"/>
    </xf>
    <xf numFmtId="1" fontId="4" fillId="0" borderId="0" xfId="58" applyNumberFormat="1" applyFont="1" applyAlignment="1">
      <alignment horizontal="left" vertical="center"/>
    </xf>
    <xf numFmtId="1" fontId="5" fillId="0" borderId="0" xfId="58" applyNumberFormat="1" applyFont="1" applyAlignment="1">
      <alignment vertical="center"/>
    </xf>
    <xf numFmtId="1" fontId="6" fillId="0" borderId="0" xfId="58" applyNumberFormat="1" applyFont="1" applyAlignment="1">
      <alignment horizontal="right" vertical="center" readingOrder="2"/>
    </xf>
    <xf numFmtId="1" fontId="5" fillId="0" borderId="0" xfId="58" applyNumberFormat="1" applyFont="1" applyAlignment="1">
      <alignment horizontal="left" vertical="center"/>
    </xf>
    <xf numFmtId="1" fontId="5" fillId="0" borderId="0" xfId="58" applyNumberFormat="1" applyFont="1" applyAlignment="1">
      <alignment vertical="center" readingOrder="2"/>
    </xf>
    <xf numFmtId="1" fontId="7" fillId="0" borderId="0" xfId="58" quotePrefix="1" applyNumberFormat="1" applyFont="1" applyAlignment="1">
      <alignment horizontal="left" vertical="center"/>
    </xf>
    <xf numFmtId="1" fontId="14" fillId="0" borderId="0" xfId="58" applyNumberFormat="1" applyFont="1" applyAlignment="1">
      <alignment vertical="center"/>
    </xf>
    <xf numFmtId="1" fontId="7" fillId="0" borderId="0" xfId="58" applyNumberFormat="1" applyFont="1" applyAlignment="1">
      <alignment vertical="center"/>
    </xf>
    <xf numFmtId="1" fontId="14" fillId="0" borderId="0" xfId="58" applyNumberFormat="1" applyFont="1" applyAlignment="1">
      <alignment horizontal="right" vertical="center" readingOrder="2"/>
    </xf>
    <xf numFmtId="1" fontId="5" fillId="0" borderId="0" xfId="58" applyNumberFormat="1" applyFont="1" applyAlignment="1">
      <alignment horizontal="right" vertical="center" readingOrder="2"/>
    </xf>
    <xf numFmtId="1" fontId="11" fillId="0" borderId="0" xfId="58" applyNumberFormat="1" applyFont="1" applyAlignment="1">
      <alignment horizontal="right" vertical="center" readingOrder="2"/>
    </xf>
    <xf numFmtId="1" fontId="10" fillId="0" borderId="0" xfId="58" quotePrefix="1" applyNumberFormat="1" applyFont="1" applyAlignment="1">
      <alignment horizontal="left" vertical="center"/>
    </xf>
    <xf numFmtId="1" fontId="11" fillId="0" borderId="0" xfId="58" applyNumberFormat="1" applyFont="1" applyAlignment="1">
      <alignment vertical="center"/>
    </xf>
    <xf numFmtId="1" fontId="5" fillId="0" borderId="0" xfId="58" quotePrefix="1" applyNumberFormat="1" applyFont="1" applyAlignment="1">
      <alignment horizontal="left" vertical="center"/>
    </xf>
    <xf numFmtId="0" fontId="10" fillId="0" borderId="0" xfId="60" applyFont="1" applyAlignment="1">
      <alignment horizontal="right" vertical="center"/>
    </xf>
    <xf numFmtId="0" fontId="5" fillId="0" borderId="0" xfId="60" applyFont="1" applyAlignment="1">
      <alignment horizontal="right" vertical="center"/>
    </xf>
    <xf numFmtId="1" fontId="11" fillId="0" borderId="0" xfId="58" quotePrefix="1" applyNumberFormat="1" applyFont="1" applyAlignment="1">
      <alignment horizontal="right" vertical="center" readingOrder="2"/>
    </xf>
    <xf numFmtId="1" fontId="11" fillId="0" borderId="0" xfId="10" quotePrefix="1" applyNumberFormat="1" applyFont="1" applyAlignment="1">
      <alignment horizontal="right" vertical="center" readingOrder="2"/>
    </xf>
    <xf numFmtId="1" fontId="18" fillId="0" borderId="0" xfId="58" quotePrefix="1" applyNumberFormat="1" applyFont="1" applyAlignment="1">
      <alignment horizontal="left" vertical="center"/>
    </xf>
    <xf numFmtId="1" fontId="20" fillId="0" borderId="0" xfId="58" quotePrefix="1" applyNumberFormat="1" applyFont="1" applyAlignment="1">
      <alignment horizontal="right" vertical="center" readingOrder="2"/>
    </xf>
    <xf numFmtId="0" fontId="10" fillId="0" borderId="0" xfId="61" applyFont="1" applyAlignment="1">
      <alignment horizontal="right" vertical="center"/>
    </xf>
    <xf numFmtId="0" fontId="5" fillId="0" borderId="0" xfId="61" applyFont="1" applyAlignment="1">
      <alignment horizontal="right" vertical="center"/>
    </xf>
    <xf numFmtId="1" fontId="20" fillId="0" borderId="0" xfId="58" applyNumberFormat="1" applyFont="1" applyAlignment="1">
      <alignment horizontal="right" vertical="center" readingOrder="2"/>
    </xf>
    <xf numFmtId="3" fontId="10" fillId="0" borderId="0" xfId="58" applyNumberFormat="1" applyFont="1" applyAlignment="1">
      <alignment horizontal="right" vertical="center"/>
    </xf>
    <xf numFmtId="3" fontId="5" fillId="0" borderId="0" xfId="58" applyNumberFormat="1" applyFont="1" applyAlignment="1">
      <alignment horizontal="right" vertical="center"/>
    </xf>
    <xf numFmtId="1" fontId="11" fillId="0" borderId="0" xfId="58" quotePrefix="1" applyNumberFormat="1" applyFont="1" applyAlignment="1">
      <alignment horizontal="right" vertical="center" wrapText="1" readingOrder="2"/>
    </xf>
    <xf numFmtId="1" fontId="12" fillId="0" borderId="0" xfId="58" applyNumberFormat="1" applyFont="1" applyAlignment="1">
      <alignment horizontal="right" vertical="center" readingOrder="2"/>
    </xf>
    <xf numFmtId="1" fontId="12" fillId="0" borderId="0" xfId="58" applyNumberFormat="1" applyFont="1" applyAlignment="1">
      <alignment vertical="center"/>
    </xf>
    <xf numFmtId="174" fontId="10" fillId="0" borderId="0" xfId="10" applyNumberFormat="1" applyFont="1" applyAlignment="1">
      <alignment horizontal="right" vertical="center"/>
    </xf>
    <xf numFmtId="1" fontId="13" fillId="0" borderId="0" xfId="58" quotePrefix="1" applyNumberFormat="1" applyFont="1" applyAlignment="1">
      <alignment horizontal="left" vertical="center"/>
    </xf>
    <xf numFmtId="1" fontId="5" fillId="0" borderId="0" xfId="10" quotePrefix="1" applyNumberFormat="1" applyFont="1" applyAlignment="1">
      <alignment horizontal="right" vertical="center" readingOrder="2"/>
    </xf>
    <xf numFmtId="167" fontId="5" fillId="0" borderId="0" xfId="58" applyNumberFormat="1" applyFont="1" applyAlignment="1">
      <alignment vertical="center"/>
    </xf>
    <xf numFmtId="1" fontId="4" fillId="0" borderId="0" xfId="63" quotePrefix="1" applyNumberFormat="1" applyFont="1" applyAlignment="1">
      <alignment horizontal="left" vertical="center"/>
    </xf>
    <xf numFmtId="1" fontId="5" fillId="0" borderId="0" xfId="63" applyNumberFormat="1" applyFont="1" applyAlignment="1">
      <alignment vertical="center"/>
    </xf>
    <xf numFmtId="1" fontId="6" fillId="0" borderId="0" xfId="63" quotePrefix="1" applyNumberFormat="1" applyFont="1" applyAlignment="1">
      <alignment horizontal="right" vertical="center" readingOrder="2"/>
    </xf>
    <xf numFmtId="1" fontId="10" fillId="0" borderId="0" xfId="63" applyNumberFormat="1" applyFont="1" applyAlignment="1">
      <alignment horizontal="right" vertical="center"/>
    </xf>
    <xf numFmtId="1" fontId="6" fillId="0" borderId="0" xfId="63" quotePrefix="1" applyNumberFormat="1" applyFont="1" applyAlignment="1">
      <alignment horizontal="right" vertical="center"/>
    </xf>
    <xf numFmtId="1" fontId="5" fillId="0" borderId="0" xfId="63" applyNumberFormat="1" applyFont="1" applyAlignment="1">
      <alignment horizontal="left" vertical="center"/>
    </xf>
    <xf numFmtId="1" fontId="5" fillId="0" borderId="0" xfId="63" applyNumberFormat="1" applyFont="1" applyAlignment="1">
      <alignment vertical="center" readingOrder="2"/>
    </xf>
    <xf numFmtId="1" fontId="7" fillId="0" borderId="0" xfId="63" quotePrefix="1" applyNumberFormat="1" applyFont="1" applyAlignment="1">
      <alignment horizontal="left" vertical="center"/>
    </xf>
    <xf numFmtId="1" fontId="14" fillId="0" borderId="0" xfId="63" applyNumberFormat="1" applyFont="1" applyAlignment="1">
      <alignment vertical="center"/>
    </xf>
    <xf numFmtId="1" fontId="4" fillId="0" borderId="0" xfId="63" quotePrefix="1" applyNumberFormat="1" applyFont="1" applyAlignment="1">
      <alignment horizontal="right" vertical="center"/>
    </xf>
    <xf numFmtId="1" fontId="7" fillId="0" borderId="0" xfId="63" applyNumberFormat="1" applyFont="1" applyAlignment="1">
      <alignment vertical="center"/>
    </xf>
    <xf numFmtId="1" fontId="14" fillId="0" borderId="0" xfId="63" applyNumberFormat="1" applyFont="1" applyAlignment="1">
      <alignment horizontal="right" vertical="center" readingOrder="2"/>
    </xf>
    <xf numFmtId="1" fontId="14" fillId="0" borderId="0" xfId="63" applyNumberFormat="1" applyFont="1" applyAlignment="1">
      <alignment horizontal="right" vertical="center"/>
    </xf>
    <xf numFmtId="1" fontId="10" fillId="0" borderId="0" xfId="63" applyNumberFormat="1" applyFont="1" applyAlignment="1">
      <alignment vertical="center"/>
    </xf>
    <xf numFmtId="1" fontId="5" fillId="0" borderId="0" xfId="63" applyNumberFormat="1" applyFont="1" applyAlignment="1">
      <alignment horizontal="right" vertical="center" readingOrder="2"/>
    </xf>
    <xf numFmtId="1" fontId="5" fillId="0" borderId="0" xfId="63" applyNumberFormat="1" applyFont="1" applyAlignment="1">
      <alignment horizontal="right" vertical="center"/>
    </xf>
    <xf numFmtId="1" fontId="11" fillId="0" borderId="0" xfId="63" applyNumberFormat="1" applyFont="1" applyAlignment="1">
      <alignment vertical="center"/>
    </xf>
    <xf numFmtId="1" fontId="11" fillId="0" borderId="0" xfId="63" applyNumberFormat="1" applyFont="1" applyAlignment="1">
      <alignment horizontal="right" vertical="center" readingOrder="2"/>
    </xf>
    <xf numFmtId="1" fontId="11" fillId="0" borderId="0" xfId="63" applyNumberFormat="1" applyFont="1" applyAlignment="1">
      <alignment horizontal="right" vertical="center"/>
    </xf>
    <xf numFmtId="1" fontId="10" fillId="0" borderId="0" xfId="63" applyNumberFormat="1" applyFont="1" applyAlignment="1">
      <alignment horizontal="left" vertical="center"/>
    </xf>
    <xf numFmtId="1" fontId="12" fillId="0" borderId="0" xfId="63" applyNumberFormat="1" applyFont="1" applyAlignment="1">
      <alignment vertical="center"/>
    </xf>
    <xf numFmtId="1" fontId="10" fillId="0" borderId="0" xfId="63" applyNumberFormat="1" applyFont="1" applyAlignment="1">
      <alignment horizontal="right" vertical="center" readingOrder="2"/>
    </xf>
    <xf numFmtId="1" fontId="10" fillId="0" borderId="0" xfId="63" quotePrefix="1" applyNumberFormat="1" applyFont="1" applyAlignment="1">
      <alignment horizontal="left" vertical="center"/>
    </xf>
    <xf numFmtId="1" fontId="10" fillId="0" borderId="0" xfId="63" quotePrefix="1" applyNumberFormat="1" applyFont="1" applyAlignment="1">
      <alignment horizontal="right" vertical="center" readingOrder="2"/>
    </xf>
    <xf numFmtId="1" fontId="5" fillId="0" borderId="0" xfId="63" quotePrefix="1" applyNumberFormat="1" applyFont="1" applyAlignment="1">
      <alignment horizontal="left" vertical="center"/>
    </xf>
    <xf numFmtId="1" fontId="5" fillId="0" borderId="0" xfId="63" quotePrefix="1" applyNumberFormat="1" applyFont="1" applyAlignment="1">
      <alignment horizontal="right" vertical="center" readingOrder="2"/>
    </xf>
    <xf numFmtId="1" fontId="11" fillId="0" borderId="0" xfId="63" quotePrefix="1" applyNumberFormat="1" applyFont="1" applyAlignment="1">
      <alignment horizontal="right" vertical="center"/>
    </xf>
    <xf numFmtId="1" fontId="7" fillId="0" borderId="0" xfId="63" quotePrefix="1" applyNumberFormat="1" applyFont="1"/>
    <xf numFmtId="1" fontId="14" fillId="0" borderId="0" xfId="63" applyNumberFormat="1" applyFont="1"/>
    <xf numFmtId="1" fontId="5" fillId="0" borderId="0" xfId="63" quotePrefix="1" applyNumberFormat="1" applyFont="1" applyAlignment="1">
      <alignment horizontal="right" vertical="center"/>
    </xf>
    <xf numFmtId="1" fontId="8" fillId="0" borderId="0" xfId="63" applyNumberFormat="1" applyFont="1" applyAlignment="1">
      <alignment horizontal="right" vertical="center"/>
    </xf>
    <xf numFmtId="3" fontId="11" fillId="0" borderId="0" xfId="63" applyNumberFormat="1" applyFont="1" applyAlignment="1">
      <alignment vertical="center"/>
    </xf>
    <xf numFmtId="0" fontId="48" fillId="0" borderId="0" xfId="10" applyFont="1" applyAlignment="1">
      <alignment horizontal="left" vertical="center"/>
    </xf>
    <xf numFmtId="1" fontId="5" fillId="0" borderId="0" xfId="63" quotePrefix="1" applyNumberFormat="1" applyFont="1" applyAlignment="1">
      <alignment horizontal="left" vertical="center" wrapText="1"/>
    </xf>
    <xf numFmtId="1" fontId="11" fillId="0" borderId="0" xfId="63" applyNumberFormat="1" applyFont="1"/>
    <xf numFmtId="1" fontId="5" fillId="0" borderId="0" xfId="63" applyNumberFormat="1" applyFont="1" applyAlignment="1">
      <alignment horizontal="right" vertical="center" wrapText="1" readingOrder="2"/>
    </xf>
    <xf numFmtId="1" fontId="18" fillId="0" borderId="0" xfId="63" quotePrefix="1" applyNumberFormat="1" applyFont="1" applyAlignment="1">
      <alignment horizontal="left" vertical="center"/>
    </xf>
    <xf numFmtId="1" fontId="5" fillId="0" borderId="0" xfId="63" quotePrefix="1" applyNumberFormat="1" applyFont="1" applyAlignment="1">
      <alignment horizontal="right" vertical="center" wrapText="1"/>
    </xf>
    <xf numFmtId="1" fontId="40" fillId="0" borderId="0" xfId="63" applyNumberFormat="1" applyFont="1" applyAlignment="1">
      <alignment horizontal="right" vertical="center" readingOrder="2"/>
    </xf>
    <xf numFmtId="3" fontId="56" fillId="0" borderId="0" xfId="10" applyNumberFormat="1" applyFont="1" applyAlignment="1">
      <alignment horizontal="center" vertical="center"/>
    </xf>
    <xf numFmtId="3" fontId="58" fillId="0" borderId="0" xfId="55" applyNumberFormat="1" applyFont="1" applyAlignment="1">
      <alignment horizontal="center" vertical="center"/>
    </xf>
    <xf numFmtId="167" fontId="5" fillId="0" borderId="0" xfId="63" applyNumberFormat="1" applyFont="1" applyAlignment="1">
      <alignment vertical="center"/>
    </xf>
    <xf numFmtId="167" fontId="10" fillId="0" borderId="0" xfId="63" applyNumberFormat="1" applyFont="1" applyAlignment="1">
      <alignment vertical="center"/>
    </xf>
    <xf numFmtId="1" fontId="4" fillId="0" borderId="0" xfId="64" quotePrefix="1" applyNumberFormat="1" applyFont="1" applyAlignment="1">
      <alignment horizontal="left" vertical="center"/>
    </xf>
    <xf numFmtId="1" fontId="5" fillId="0" borderId="0" xfId="64" applyNumberFormat="1" applyFont="1" applyAlignment="1">
      <alignment vertical="center"/>
    </xf>
    <xf numFmtId="1" fontId="6" fillId="0" borderId="0" xfId="64" quotePrefix="1" applyNumberFormat="1" applyFont="1" applyAlignment="1">
      <alignment horizontal="right" vertical="center" readingOrder="2"/>
    </xf>
    <xf numFmtId="167" fontId="5" fillId="0" borderId="0" xfId="64" applyNumberFormat="1" applyFont="1" applyAlignment="1">
      <alignment vertical="center"/>
    </xf>
    <xf numFmtId="1" fontId="5" fillId="0" borderId="0" xfId="64" applyNumberFormat="1" applyFont="1" applyAlignment="1">
      <alignment vertical="center" readingOrder="2"/>
    </xf>
    <xf numFmtId="1" fontId="7" fillId="0" borderId="0" xfId="64" quotePrefix="1" applyNumberFormat="1" applyFont="1" applyAlignment="1">
      <alignment horizontal="left" vertical="center"/>
    </xf>
    <xf numFmtId="167" fontId="14" fillId="0" borderId="0" xfId="64" applyNumberFormat="1" applyFont="1" applyAlignment="1">
      <alignment vertical="center"/>
    </xf>
    <xf numFmtId="1" fontId="14" fillId="0" borderId="0" xfId="64" applyNumberFormat="1" applyFont="1" applyAlignment="1">
      <alignment vertical="center"/>
    </xf>
    <xf numFmtId="1" fontId="5" fillId="0" borderId="0" xfId="64" applyNumberFormat="1" applyFont="1" applyAlignment="1">
      <alignment horizontal="right" vertical="center" readingOrder="2"/>
    </xf>
    <xf numFmtId="1" fontId="10" fillId="0" borderId="0" xfId="64" applyNumberFormat="1" applyFont="1" applyAlignment="1">
      <alignment horizontal="left" vertical="center"/>
    </xf>
    <xf numFmtId="3" fontId="10" fillId="0" borderId="0" xfId="64" quotePrefix="1" applyNumberFormat="1" applyFont="1" applyAlignment="1">
      <alignment horizontal="right" vertical="center"/>
    </xf>
    <xf numFmtId="1" fontId="12" fillId="0" borderId="0" xfId="64" applyNumberFormat="1" applyFont="1" applyAlignment="1">
      <alignment horizontal="right" vertical="center" readingOrder="2"/>
    </xf>
    <xf numFmtId="167" fontId="12" fillId="0" borderId="0" xfId="64" applyNumberFormat="1" applyFont="1" applyAlignment="1">
      <alignment vertical="center"/>
    </xf>
    <xf numFmtId="167" fontId="11" fillId="0" borderId="0" xfId="64" applyNumberFormat="1" applyFont="1" applyAlignment="1">
      <alignment vertical="center"/>
    </xf>
    <xf numFmtId="167" fontId="12" fillId="0" borderId="0" xfId="64" applyNumberFormat="1" applyFont="1" applyAlignment="1">
      <alignment horizontal="right" vertical="center"/>
    </xf>
    <xf numFmtId="1" fontId="11" fillId="0" borderId="0" xfId="64" applyNumberFormat="1" applyFont="1" applyAlignment="1">
      <alignment horizontal="right" vertical="center" readingOrder="2"/>
    </xf>
    <xf numFmtId="179" fontId="5" fillId="0" borderId="0" xfId="10" applyNumberFormat="1" applyFont="1" applyAlignment="1">
      <alignment vertical="center"/>
    </xf>
    <xf numFmtId="1" fontId="12" fillId="0" borderId="0" xfId="64" quotePrefix="1" applyNumberFormat="1" applyFont="1" applyAlignment="1">
      <alignment horizontal="right" vertical="center" readingOrder="2"/>
    </xf>
    <xf numFmtId="1" fontId="5" fillId="0" borderId="0" xfId="64" quotePrefix="1" applyNumberFormat="1" applyFont="1" applyAlignment="1">
      <alignment horizontal="left" vertical="center"/>
    </xf>
    <xf numFmtId="3" fontId="10" fillId="0" borderId="0" xfId="64" applyNumberFormat="1" applyFont="1" applyAlignment="1">
      <alignment horizontal="right" vertical="center"/>
    </xf>
    <xf numFmtId="1" fontId="10" fillId="0" borderId="0" xfId="64" quotePrefix="1" applyNumberFormat="1" applyFont="1" applyAlignment="1">
      <alignment horizontal="left" vertical="center"/>
    </xf>
    <xf numFmtId="1" fontId="5" fillId="0" borderId="0" xfId="64" applyNumberFormat="1" applyFont="1" applyAlignment="1">
      <alignment horizontal="left" vertical="center"/>
    </xf>
    <xf numFmtId="3" fontId="5" fillId="0" borderId="0" xfId="64" quotePrefix="1" applyNumberFormat="1" applyFont="1" applyAlignment="1">
      <alignment horizontal="right" vertical="center"/>
    </xf>
    <xf numFmtId="1" fontId="13" fillId="0" borderId="0" xfId="64" applyNumberFormat="1" applyFont="1" applyAlignment="1">
      <alignment vertical="center"/>
    </xf>
    <xf numFmtId="167" fontId="5" fillId="0" borderId="0" xfId="63" applyNumberFormat="1" applyFont="1" applyAlignment="1">
      <alignment horizontal="right" vertical="center"/>
    </xf>
    <xf numFmtId="167" fontId="5" fillId="0" borderId="0" xfId="64" applyNumberFormat="1" applyFont="1" applyAlignment="1">
      <alignment horizontal="right" vertical="center"/>
    </xf>
    <xf numFmtId="1" fontId="4" fillId="0" borderId="0" xfId="65" applyNumberFormat="1" applyFont="1" applyAlignment="1">
      <alignment horizontal="left" vertical="center"/>
    </xf>
    <xf numFmtId="1" fontId="6" fillId="0" borderId="0" xfId="65" quotePrefix="1" applyNumberFormat="1" applyFont="1" applyAlignment="1">
      <alignment horizontal="right" vertical="center" readingOrder="2"/>
    </xf>
    <xf numFmtId="167" fontId="5" fillId="0" borderId="0" xfId="65" applyNumberFormat="1" applyFont="1" applyAlignment="1">
      <alignment vertical="center"/>
    </xf>
    <xf numFmtId="1" fontId="5" fillId="0" borderId="0" xfId="65" applyNumberFormat="1" applyFont="1" applyAlignment="1">
      <alignment horizontal="left" vertical="center"/>
    </xf>
    <xf numFmtId="1" fontId="5" fillId="0" borderId="0" xfId="65" applyNumberFormat="1" applyFont="1" applyAlignment="1">
      <alignment vertical="center" readingOrder="2"/>
    </xf>
    <xf numFmtId="1" fontId="7" fillId="0" borderId="0" xfId="65" quotePrefix="1" applyNumberFormat="1" applyFont="1" applyAlignment="1">
      <alignment horizontal="left" vertical="center"/>
    </xf>
    <xf numFmtId="167" fontId="14" fillId="0" borderId="0" xfId="65" applyNumberFormat="1" applyFont="1" applyAlignment="1">
      <alignment vertical="center"/>
    </xf>
    <xf numFmtId="1" fontId="7" fillId="0" borderId="0" xfId="65" applyNumberFormat="1" applyFont="1" applyAlignment="1">
      <alignment vertical="center"/>
    </xf>
    <xf numFmtId="1" fontId="14" fillId="0" borderId="0" xfId="65" applyNumberFormat="1" applyFont="1" applyAlignment="1">
      <alignment horizontal="right" vertical="center" readingOrder="2"/>
    </xf>
    <xf numFmtId="1" fontId="5" fillId="0" borderId="0" xfId="65" applyNumberFormat="1" applyFont="1" applyAlignment="1">
      <alignment vertical="center"/>
    </xf>
    <xf numFmtId="1" fontId="5" fillId="0" borderId="0" xfId="65" applyNumberFormat="1" applyFont="1" applyAlignment="1">
      <alignment horizontal="right" vertical="center" readingOrder="2"/>
    </xf>
    <xf numFmtId="1" fontId="11" fillId="0" borderId="0" xfId="65" applyNumberFormat="1" applyFont="1" applyAlignment="1">
      <alignment horizontal="right" vertical="center" readingOrder="2"/>
    </xf>
    <xf numFmtId="1" fontId="10" fillId="0" borderId="0" xfId="65" quotePrefix="1" applyNumberFormat="1" applyFont="1" applyAlignment="1">
      <alignment horizontal="left" vertical="center"/>
    </xf>
    <xf numFmtId="167" fontId="11" fillId="0" borderId="0" xfId="65" applyNumberFormat="1" applyFont="1" applyAlignment="1">
      <alignment vertical="center"/>
    </xf>
    <xf numFmtId="1" fontId="11" fillId="0" borderId="0" xfId="65" applyNumberFormat="1" applyFont="1" applyAlignment="1">
      <alignment vertical="center"/>
    </xf>
    <xf numFmtId="1" fontId="40" fillId="0" borderId="0" xfId="58" quotePrefix="1" applyNumberFormat="1" applyFont="1" applyAlignment="1">
      <alignment horizontal="left" vertical="center"/>
    </xf>
    <xf numFmtId="1" fontId="40" fillId="0" borderId="0" xfId="58" applyNumberFormat="1" applyFont="1" applyAlignment="1">
      <alignment horizontal="right" vertical="center" wrapText="1" readingOrder="2"/>
    </xf>
    <xf numFmtId="1" fontId="40" fillId="0" borderId="0" xfId="58" quotePrefix="1" applyNumberFormat="1" applyFont="1" applyAlignment="1">
      <alignment horizontal="right" vertical="center" readingOrder="2"/>
    </xf>
    <xf numFmtId="1" fontId="40" fillId="0" borderId="0" xfId="58" applyNumberFormat="1" applyFont="1" applyAlignment="1">
      <alignment horizontal="right" vertical="center" readingOrder="2"/>
    </xf>
    <xf numFmtId="1" fontId="40" fillId="0" borderId="0" xfId="10" quotePrefix="1" applyNumberFormat="1" applyFont="1" applyAlignment="1">
      <alignment horizontal="right" vertical="center" readingOrder="2"/>
    </xf>
    <xf numFmtId="1" fontId="43" fillId="0" borderId="0" xfId="58" quotePrefix="1" applyNumberFormat="1" applyFont="1" applyAlignment="1">
      <alignment horizontal="left" vertical="center"/>
    </xf>
    <xf numFmtId="1" fontId="43" fillId="0" borderId="0" xfId="58" applyNumberFormat="1" applyFont="1" applyAlignment="1">
      <alignment horizontal="right" vertical="center" readingOrder="2"/>
    </xf>
    <xf numFmtId="1" fontId="40" fillId="0" borderId="0" xfId="58" applyNumberFormat="1" applyFont="1" applyAlignment="1">
      <alignment vertical="center"/>
    </xf>
    <xf numFmtId="0" fontId="57" fillId="0" borderId="0" xfId="62" applyFont="1" applyAlignment="1">
      <alignment vertical="center"/>
    </xf>
    <xf numFmtId="167" fontId="12" fillId="0" borderId="0" xfId="65" applyNumberFormat="1" applyFont="1" applyAlignment="1">
      <alignment vertical="center"/>
    </xf>
    <xf numFmtId="1" fontId="13" fillId="0" borderId="0" xfId="56" applyNumberFormat="1" applyFont="1" applyAlignment="1">
      <alignment horizontal="left" vertical="center"/>
    </xf>
    <xf numFmtId="1" fontId="18" fillId="0" borderId="0" xfId="58" applyNumberFormat="1" applyFont="1" applyAlignment="1">
      <alignment vertical="center"/>
    </xf>
    <xf numFmtId="1" fontId="5" fillId="0" borderId="0" xfId="65" applyNumberFormat="1" applyFont="1" applyAlignment="1">
      <alignment horizontal="right" vertical="center"/>
    </xf>
    <xf numFmtId="1" fontId="14" fillId="0" borderId="0" xfId="65" applyNumberFormat="1" applyFont="1" applyAlignment="1">
      <alignment horizontal="right" vertical="center"/>
    </xf>
    <xf numFmtId="1" fontId="10" fillId="0" borderId="0" xfId="65" quotePrefix="1" applyNumberFormat="1" applyFont="1" applyAlignment="1">
      <alignment horizontal="right" vertical="center"/>
    </xf>
    <xf numFmtId="1" fontId="14" fillId="0" borderId="0" xfId="65" applyNumberFormat="1" applyFont="1" applyAlignment="1">
      <alignment vertical="center" readingOrder="2"/>
    </xf>
    <xf numFmtId="1" fontId="5" fillId="0" borderId="0" xfId="65" applyNumberFormat="1" applyFont="1" applyAlignment="1">
      <alignment horizontal="center" vertical="center"/>
    </xf>
    <xf numFmtId="1" fontId="10" fillId="0" borderId="0" xfId="65" quotePrefix="1" applyNumberFormat="1" applyFont="1" applyAlignment="1">
      <alignment horizontal="center" vertical="center"/>
    </xf>
    <xf numFmtId="1" fontId="11" fillId="0" borderId="0" xfId="65" applyNumberFormat="1" applyFont="1" applyAlignment="1">
      <alignment vertical="center" readingOrder="2"/>
    </xf>
    <xf numFmtId="1" fontId="5" fillId="0" borderId="0" xfId="65" quotePrefix="1" applyNumberFormat="1" applyFont="1" applyAlignment="1">
      <alignment horizontal="left" vertical="center"/>
    </xf>
    <xf numFmtId="1" fontId="11" fillId="0" borderId="0" xfId="65" applyNumberFormat="1" applyFont="1" applyAlignment="1">
      <alignment horizontal="center" vertical="center"/>
    </xf>
    <xf numFmtId="1" fontId="10" fillId="0" borderId="0" xfId="65" applyNumberFormat="1" applyFont="1" applyAlignment="1">
      <alignment horizontal="left" vertical="center"/>
    </xf>
    <xf numFmtId="1" fontId="12" fillId="0" borderId="0" xfId="65" applyNumberFormat="1" applyFont="1" applyAlignment="1">
      <alignment horizontal="right" vertical="center" readingOrder="2"/>
    </xf>
    <xf numFmtId="3" fontId="5" fillId="0" borderId="0" xfId="65" applyNumberFormat="1" applyFont="1" applyAlignment="1">
      <alignment horizontal="right" vertical="center"/>
    </xf>
    <xf numFmtId="1" fontId="7" fillId="0" borderId="0" xfId="65" applyNumberFormat="1" applyFont="1" applyAlignment="1">
      <alignment horizontal="left" vertical="center"/>
    </xf>
    <xf numFmtId="1" fontId="4" fillId="0" borderId="0" xfId="65" applyNumberFormat="1" applyFont="1" applyAlignment="1">
      <alignment vertical="center" readingOrder="2"/>
    </xf>
    <xf numFmtId="1" fontId="10" fillId="0" borderId="0" xfId="65" applyNumberFormat="1" applyFont="1" applyAlignment="1">
      <alignment vertical="top" readingOrder="2"/>
    </xf>
    <xf numFmtId="1" fontId="10" fillId="0" borderId="0" xfId="65" applyNumberFormat="1" applyFont="1" applyAlignment="1">
      <alignment vertical="center"/>
    </xf>
    <xf numFmtId="1" fontId="5" fillId="0" borderId="0" xfId="65" quotePrefix="1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1" fontId="13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1" fontId="13" fillId="0" borderId="0" xfId="1" applyNumberFormat="1" applyFont="1" applyAlignment="1">
      <alignment horizontal="left" vertical="center"/>
    </xf>
    <xf numFmtId="169" fontId="4" fillId="0" borderId="0" xfId="66" applyNumberFormat="1" applyFont="1" applyAlignment="1">
      <alignment horizontal="left" vertical="center"/>
    </xf>
    <xf numFmtId="169" fontId="59" fillId="0" borderId="0" xfId="66" applyNumberFormat="1" applyFont="1" applyAlignment="1">
      <alignment vertical="center"/>
    </xf>
    <xf numFmtId="169" fontId="6" fillId="0" borderId="0" xfId="66" quotePrefix="1" applyNumberFormat="1" applyFont="1" applyAlignment="1">
      <alignment horizontal="right" vertical="center" readingOrder="2"/>
    </xf>
    <xf numFmtId="169" fontId="5" fillId="0" borderId="0" xfId="66" applyNumberFormat="1" applyFont="1" applyAlignment="1">
      <alignment vertical="center"/>
    </xf>
    <xf numFmtId="169" fontId="7" fillId="0" borderId="0" xfId="66" applyNumberFormat="1" applyFont="1" applyAlignment="1">
      <alignment vertical="center"/>
    </xf>
    <xf numFmtId="0" fontId="5" fillId="0" borderId="0" xfId="67" applyFont="1" applyAlignment="1">
      <alignment vertical="center"/>
    </xf>
    <xf numFmtId="169" fontId="8" fillId="0" borderId="0" xfId="66" applyNumberFormat="1" applyFont="1" applyAlignment="1">
      <alignment vertical="center"/>
    </xf>
    <xf numFmtId="2" fontId="5" fillId="0" borderId="0" xfId="67" applyNumberFormat="1" applyFont="1" applyAlignment="1">
      <alignment vertical="center"/>
    </xf>
    <xf numFmtId="1" fontId="10" fillId="0" borderId="0" xfId="70" applyNumberFormat="1" applyFont="1" applyAlignment="1">
      <alignment horizontal="right" vertical="center"/>
    </xf>
    <xf numFmtId="0" fontId="11" fillId="0" borderId="0" xfId="68" applyFont="1" applyAlignment="1">
      <alignment horizontal="right" vertical="center"/>
    </xf>
    <xf numFmtId="3" fontId="5" fillId="0" borderId="0" xfId="68" applyNumberFormat="1" applyFont="1" applyAlignment="1">
      <alignment horizontal="right" vertical="center" readingOrder="1"/>
    </xf>
    <xf numFmtId="3" fontId="5" fillId="0" borderId="0" xfId="68" applyNumberFormat="1" applyFont="1" applyAlignment="1">
      <alignment vertical="center"/>
    </xf>
    <xf numFmtId="2" fontId="10" fillId="0" borderId="0" xfId="68" applyNumberFormat="1" applyFont="1" applyAlignment="1">
      <alignment vertical="center"/>
    </xf>
    <xf numFmtId="0" fontId="5" fillId="0" borderId="0" xfId="68" applyFont="1" applyAlignment="1">
      <alignment vertical="center"/>
    </xf>
    <xf numFmtId="1" fontId="5" fillId="0" borderId="0" xfId="70" applyNumberFormat="1" applyFont="1" applyAlignment="1">
      <alignment horizontal="right" vertical="center"/>
    </xf>
    <xf numFmtId="168" fontId="5" fillId="0" borderId="0" xfId="68" applyNumberFormat="1" applyFont="1" applyAlignment="1">
      <alignment horizontal="right" vertical="center"/>
    </xf>
    <xf numFmtId="0" fontId="11" fillId="0" borderId="0" xfId="68" applyFont="1" applyAlignment="1">
      <alignment vertical="center"/>
    </xf>
    <xf numFmtId="2" fontId="36" fillId="0" borderId="0" xfId="67" applyNumberFormat="1" applyFont="1" applyAlignment="1">
      <alignment vertical="center"/>
    </xf>
    <xf numFmtId="0" fontId="13" fillId="0" borderId="0" xfId="67" applyFont="1" applyAlignment="1">
      <alignment vertical="center"/>
    </xf>
    <xf numFmtId="169" fontId="10" fillId="0" borderId="0" xfId="66" applyNumberFormat="1" applyFont="1" applyAlignment="1">
      <alignment horizontal="right" vertical="center"/>
    </xf>
    <xf numFmtId="2" fontId="10" fillId="0" borderId="0" xfId="71" applyNumberFormat="1" applyFont="1" applyAlignment="1">
      <alignment horizontal="left" vertical="center"/>
    </xf>
    <xf numFmtId="2" fontId="4" fillId="0" borderId="0" xfId="70" applyNumberFormat="1" applyFont="1" applyAlignment="1">
      <alignment horizontal="left" vertical="center"/>
    </xf>
    <xf numFmtId="2" fontId="59" fillId="0" borderId="0" xfId="70" applyNumberFormat="1" applyFont="1" applyAlignment="1">
      <alignment vertical="center"/>
    </xf>
    <xf numFmtId="2" fontId="6" fillId="0" borderId="0" xfId="70" quotePrefix="1" applyNumberFormat="1" applyFont="1" applyAlignment="1">
      <alignment horizontal="right" vertical="center" readingOrder="2"/>
    </xf>
    <xf numFmtId="2" fontId="5" fillId="0" borderId="0" xfId="70" applyNumberFormat="1" applyFont="1" applyAlignment="1">
      <alignment vertical="center"/>
    </xf>
    <xf numFmtId="2" fontId="5" fillId="0" borderId="0" xfId="70" applyNumberFormat="1" applyFont="1" applyAlignment="1">
      <alignment vertical="center" readingOrder="2"/>
    </xf>
    <xf numFmtId="2" fontId="14" fillId="0" borderId="0" xfId="70" applyNumberFormat="1" applyFont="1" applyAlignment="1">
      <alignment vertical="center"/>
    </xf>
    <xf numFmtId="2" fontId="7" fillId="0" borderId="0" xfId="70" quotePrefix="1" applyNumberFormat="1" applyFont="1" applyAlignment="1">
      <alignment horizontal="right" vertical="center" readingOrder="2"/>
    </xf>
    <xf numFmtId="2" fontId="4" fillId="0" borderId="0" xfId="70" applyNumberFormat="1" applyFont="1" applyAlignment="1">
      <alignment vertical="center" readingOrder="2"/>
    </xf>
    <xf numFmtId="2" fontId="10" fillId="0" borderId="0" xfId="70" applyNumberFormat="1" applyFont="1" applyAlignment="1">
      <alignment horizontal="right" vertical="center" readingOrder="2"/>
    </xf>
    <xf numFmtId="2" fontId="5" fillId="0" borderId="0" xfId="70" applyNumberFormat="1" applyFont="1" applyAlignment="1">
      <alignment horizontal="left" vertical="center"/>
    </xf>
    <xf numFmtId="2" fontId="11" fillId="0" borderId="0" xfId="70" applyNumberFormat="1" applyFont="1" applyAlignment="1">
      <alignment horizontal="right" vertical="center" readingOrder="2"/>
    </xf>
    <xf numFmtId="0" fontId="5" fillId="0" borderId="0" xfId="68" applyFont="1"/>
    <xf numFmtId="1" fontId="5" fillId="0" borderId="0" xfId="68" applyNumberFormat="1" applyFont="1" applyAlignment="1">
      <alignment vertical="center"/>
    </xf>
    <xf numFmtId="2" fontId="5" fillId="0" borderId="0" xfId="68" applyNumberFormat="1" applyFont="1" applyAlignment="1">
      <alignment vertical="center"/>
    </xf>
    <xf numFmtId="2" fontId="5" fillId="0" borderId="0" xfId="72" applyNumberFormat="1" applyFont="1" applyAlignment="1">
      <alignment vertical="center"/>
    </xf>
    <xf numFmtId="2" fontId="7" fillId="0" borderId="0" xfId="72" quotePrefix="1" applyNumberFormat="1" applyFont="1" applyAlignment="1">
      <alignment horizontal="left" vertical="center"/>
    </xf>
    <xf numFmtId="2" fontId="14" fillId="0" borderId="0" xfId="72" applyNumberFormat="1" applyFont="1" applyAlignment="1">
      <alignment vertical="center"/>
    </xf>
    <xf numFmtId="2" fontId="7" fillId="0" borderId="0" xfId="72" quotePrefix="1" applyNumberFormat="1" applyFont="1" applyAlignment="1">
      <alignment horizontal="right" vertical="center" readingOrder="2"/>
    </xf>
    <xf numFmtId="2" fontId="4" fillId="0" borderId="0" xfId="72" applyNumberFormat="1" applyFont="1" applyAlignment="1">
      <alignment vertical="center" readingOrder="2"/>
    </xf>
    <xf numFmtId="2" fontId="5" fillId="0" borderId="0" xfId="70" quotePrefix="1" applyNumberFormat="1" applyFont="1" applyAlignment="1">
      <alignment horizontal="right" vertical="center" readingOrder="2"/>
    </xf>
    <xf numFmtId="2" fontId="5" fillId="0" borderId="0" xfId="12" applyNumberFormat="1" applyFont="1" applyAlignment="1">
      <alignment vertical="center"/>
    </xf>
    <xf numFmtId="2" fontId="10" fillId="0" borderId="0" xfId="72" applyNumberFormat="1" applyFont="1" applyAlignment="1">
      <alignment horizontal="right" vertical="center"/>
    </xf>
    <xf numFmtId="2" fontId="21" fillId="0" borderId="0" xfId="12" applyNumberFormat="1" applyFont="1" applyAlignment="1">
      <alignment vertical="center"/>
    </xf>
    <xf numFmtId="2" fontId="10" fillId="0" borderId="0" xfId="72" applyNumberFormat="1" applyFont="1" applyAlignment="1">
      <alignment vertical="center"/>
    </xf>
    <xf numFmtId="3" fontId="5" fillId="0" borderId="0" xfId="70" applyNumberFormat="1" applyFont="1" applyAlignment="1">
      <alignment vertical="center"/>
    </xf>
    <xf numFmtId="0" fontId="10" fillId="0" borderId="0" xfId="68" applyFont="1" applyAlignment="1">
      <alignment vertical="center"/>
    </xf>
    <xf numFmtId="3" fontId="10" fillId="0" borderId="0" xfId="72" applyNumberFormat="1" applyFont="1" applyAlignment="1">
      <alignment vertical="center"/>
    </xf>
    <xf numFmtId="1" fontId="4" fillId="0" borderId="0" xfId="73" applyNumberFormat="1" applyFont="1" applyAlignment="1">
      <alignment horizontal="left" vertical="center"/>
    </xf>
    <xf numFmtId="1" fontId="5" fillId="0" borderId="0" xfId="73" applyNumberFormat="1" applyFont="1" applyAlignment="1">
      <alignment vertical="center"/>
    </xf>
    <xf numFmtId="1" fontId="5" fillId="0" borderId="0" xfId="73" applyNumberFormat="1" applyFont="1" applyAlignment="1">
      <alignment horizontal="right" vertical="center" readingOrder="2"/>
    </xf>
    <xf numFmtId="169" fontId="7" fillId="0" borderId="0" xfId="73" quotePrefix="1" applyNumberFormat="1" applyFont="1" applyAlignment="1">
      <alignment horizontal="left" vertical="center"/>
    </xf>
    <xf numFmtId="169" fontId="7" fillId="0" borderId="0" xfId="73" applyNumberFormat="1" applyFont="1" applyAlignment="1">
      <alignment vertical="center"/>
    </xf>
    <xf numFmtId="169" fontId="7" fillId="0" borderId="0" xfId="73" applyNumberFormat="1" applyFont="1" applyAlignment="1">
      <alignment horizontal="left" vertical="center"/>
    </xf>
    <xf numFmtId="169" fontId="7" fillId="0" borderId="0" xfId="73" applyNumberFormat="1" applyFont="1" applyAlignment="1">
      <alignment horizontal="right" vertical="center"/>
    </xf>
    <xf numFmtId="169" fontId="4" fillId="0" borderId="0" xfId="73" applyNumberFormat="1" applyFont="1" applyAlignment="1">
      <alignment horizontal="right" vertical="center" readingOrder="2"/>
    </xf>
    <xf numFmtId="2" fontId="5" fillId="0" borderId="0" xfId="68" applyNumberFormat="1" applyFont="1" applyAlignment="1">
      <alignment horizontal="center" vertical="center"/>
    </xf>
    <xf numFmtId="1" fontId="7" fillId="0" borderId="0" xfId="73" quotePrefix="1" applyNumberFormat="1" applyFont="1" applyAlignment="1">
      <alignment horizontal="left" vertical="center"/>
    </xf>
    <xf numFmtId="3" fontId="62" fillId="0" borderId="0" xfId="52" applyNumberFormat="1" applyFont="1" applyAlignment="1">
      <alignment horizontal="center" vertical="center"/>
    </xf>
    <xf numFmtId="0" fontId="63" fillId="0" borderId="0" xfId="68" applyFont="1" applyAlignment="1">
      <alignment vertical="center" wrapText="1"/>
    </xf>
    <xf numFmtId="0" fontId="10" fillId="0" borderId="0" xfId="68" applyFont="1" applyAlignment="1">
      <alignment vertical="center" wrapText="1"/>
    </xf>
    <xf numFmtId="169" fontId="5" fillId="0" borderId="0" xfId="12" applyNumberFormat="1" applyFont="1" applyAlignment="1">
      <alignment vertical="center"/>
    </xf>
    <xf numFmtId="167" fontId="5" fillId="0" borderId="0" xfId="74" applyNumberFormat="1" applyFont="1" applyAlignment="1">
      <alignment vertical="center"/>
    </xf>
    <xf numFmtId="2" fontId="61" fillId="0" borderId="0" xfId="68" applyNumberFormat="1" applyFont="1" applyAlignment="1">
      <alignment horizontal="center" vertical="center"/>
    </xf>
    <xf numFmtId="2" fontId="36" fillId="0" borderId="0" xfId="68" applyNumberFormat="1" applyFont="1" applyAlignment="1">
      <alignment vertical="center"/>
    </xf>
    <xf numFmtId="2" fontId="64" fillId="0" borderId="0" xfId="68" applyNumberFormat="1" applyFont="1" applyAlignment="1">
      <alignment vertical="center" readingOrder="2"/>
    </xf>
    <xf numFmtId="1" fontId="4" fillId="0" borderId="0" xfId="75" applyNumberFormat="1" applyFont="1" applyAlignment="1">
      <alignment horizontal="left" vertical="center"/>
    </xf>
    <xf numFmtId="1" fontId="4" fillId="0" borderId="0" xfId="75" applyNumberFormat="1" applyFont="1" applyAlignment="1">
      <alignment vertical="center"/>
    </xf>
    <xf numFmtId="1" fontId="6" fillId="0" borderId="0" xfId="75" applyNumberFormat="1" applyFont="1" applyAlignment="1">
      <alignment horizontal="right" vertical="center" readingOrder="2"/>
    </xf>
    <xf numFmtId="167" fontId="4" fillId="0" borderId="0" xfId="75" applyNumberFormat="1" applyFont="1" applyAlignment="1">
      <alignment vertical="center"/>
    </xf>
    <xf numFmtId="1" fontId="5" fillId="0" borderId="0" xfId="75" applyNumberFormat="1" applyFont="1" applyAlignment="1">
      <alignment horizontal="left" vertical="center"/>
    </xf>
    <xf numFmtId="1" fontId="5" fillId="0" borderId="0" xfId="75" applyNumberFormat="1" applyFont="1" applyAlignment="1">
      <alignment vertical="center"/>
    </xf>
    <xf numFmtId="1" fontId="5" fillId="0" borderId="0" xfId="75" applyNumberFormat="1" applyFont="1" applyAlignment="1">
      <alignment horizontal="right" vertical="center" readingOrder="2"/>
    </xf>
    <xf numFmtId="167" fontId="5" fillId="0" borderId="0" xfId="75" applyNumberFormat="1" applyFont="1" applyAlignment="1">
      <alignment vertical="center"/>
    </xf>
    <xf numFmtId="167" fontId="5" fillId="0" borderId="0" xfId="75" applyNumberFormat="1" applyFont="1" applyAlignment="1">
      <alignment horizontal="right" vertical="center"/>
    </xf>
    <xf numFmtId="1" fontId="7" fillId="0" borderId="0" xfId="75" quotePrefix="1" applyNumberFormat="1" applyFont="1" applyAlignment="1">
      <alignment horizontal="left" vertical="center"/>
    </xf>
    <xf numFmtId="167" fontId="7" fillId="0" borderId="0" xfId="75" applyNumberFormat="1" applyFont="1" applyAlignment="1">
      <alignment vertical="center"/>
    </xf>
    <xf numFmtId="1" fontId="13" fillId="0" borderId="0" xfId="75" applyNumberFormat="1" applyFont="1" applyAlignment="1">
      <alignment vertical="center"/>
    </xf>
    <xf numFmtId="1" fontId="10" fillId="0" borderId="0" xfId="75" applyNumberFormat="1" applyFont="1" applyAlignment="1">
      <alignment horizontal="right" vertical="center"/>
    </xf>
    <xf numFmtId="167" fontId="10" fillId="0" borderId="0" xfId="75" applyNumberFormat="1" applyFont="1" applyAlignment="1">
      <alignment horizontal="right" vertical="center"/>
    </xf>
    <xf numFmtId="167" fontId="10" fillId="0" borderId="0" xfId="75" applyNumberFormat="1" applyFont="1" applyAlignment="1">
      <alignment vertical="center"/>
    </xf>
    <xf numFmtId="167" fontId="8" fillId="0" borderId="0" xfId="75" quotePrefix="1" applyNumberFormat="1" applyFont="1" applyAlignment="1">
      <alignment horizontal="right" vertical="center"/>
    </xf>
    <xf numFmtId="167" fontId="8" fillId="0" borderId="0" xfId="75" applyNumberFormat="1" applyFont="1" applyAlignment="1">
      <alignment vertical="center"/>
    </xf>
    <xf numFmtId="167" fontId="8" fillId="0" borderId="0" xfId="75" quotePrefix="1" applyNumberFormat="1" applyFont="1" applyAlignment="1">
      <alignment horizontal="left" vertical="center"/>
    </xf>
    <xf numFmtId="167" fontId="12" fillId="0" borderId="0" xfId="75" applyNumberFormat="1" applyFont="1" applyAlignment="1">
      <alignment vertical="center"/>
    </xf>
    <xf numFmtId="167" fontId="8" fillId="0" borderId="0" xfId="75" applyNumberFormat="1" applyFont="1" applyAlignment="1">
      <alignment horizontal="right" vertical="center"/>
    </xf>
    <xf numFmtId="167" fontId="11" fillId="0" borderId="0" xfId="75" applyNumberFormat="1" applyFont="1" applyAlignment="1">
      <alignment vertical="center"/>
    </xf>
    <xf numFmtId="1" fontId="5" fillId="0" borderId="0" xfId="75" quotePrefix="1" applyNumberFormat="1" applyFont="1" applyAlignment="1">
      <alignment horizontal="left" vertical="center"/>
    </xf>
    <xf numFmtId="1" fontId="5" fillId="0" borderId="0" xfId="75" applyNumberFormat="1" applyFont="1" applyAlignment="1">
      <alignment horizontal="right" vertical="center"/>
    </xf>
    <xf numFmtId="1" fontId="11" fillId="0" borderId="0" xfId="75" applyNumberFormat="1" applyFont="1" applyAlignment="1">
      <alignment vertical="center"/>
    </xf>
    <xf numFmtId="1" fontId="10" fillId="0" borderId="0" xfId="75" applyNumberFormat="1" applyFont="1" applyAlignment="1">
      <alignment horizontal="left" vertical="center"/>
    </xf>
    <xf numFmtId="1" fontId="7" fillId="0" borderId="0" xfId="75" applyNumberFormat="1" applyFont="1" applyAlignment="1">
      <alignment vertical="center"/>
    </xf>
    <xf numFmtId="1" fontId="10" fillId="0" borderId="0" xfId="75" quotePrefix="1" applyNumberFormat="1" applyFont="1" applyAlignment="1">
      <alignment horizontal="left" vertical="center"/>
    </xf>
    <xf numFmtId="1" fontId="10" fillId="0" borderId="0" xfId="75" applyNumberFormat="1" applyFont="1" applyAlignment="1">
      <alignment vertical="center"/>
    </xf>
    <xf numFmtId="167" fontId="7" fillId="0" borderId="0" xfId="75" applyNumberFormat="1" applyFont="1"/>
    <xf numFmtId="1" fontId="5" fillId="0" borderId="0" xfId="75" applyNumberFormat="1" applyFont="1"/>
    <xf numFmtId="1" fontId="5" fillId="0" borderId="0" xfId="75" applyNumberFormat="1" applyFont="1" applyAlignment="1">
      <alignment horizontal="center" vertical="center"/>
    </xf>
    <xf numFmtId="1" fontId="7" fillId="0" borderId="0" xfId="77" quotePrefix="1" applyNumberFormat="1" applyFont="1" applyAlignment="1">
      <alignment horizontal="left" vertical="center"/>
    </xf>
    <xf numFmtId="1" fontId="7" fillId="0" borderId="0" xfId="77" applyNumberFormat="1" applyFont="1" applyAlignment="1">
      <alignment horizontal="left" vertical="center"/>
    </xf>
    <xf numFmtId="1" fontId="11" fillId="0" borderId="0" xfId="77" applyNumberFormat="1" applyFont="1" applyAlignment="1">
      <alignment horizontal="right" vertical="center" readingOrder="2"/>
    </xf>
    <xf numFmtId="1" fontId="10" fillId="0" borderId="0" xfId="77" applyNumberFormat="1" applyFont="1" applyAlignment="1">
      <alignment horizontal="left" vertical="center"/>
    </xf>
    <xf numFmtId="1" fontId="10" fillId="0" borderId="0" xfId="77" applyNumberFormat="1" applyFont="1" applyAlignment="1">
      <alignment vertical="center"/>
    </xf>
    <xf numFmtId="1" fontId="10" fillId="0" borderId="0" xfId="77" applyNumberFormat="1" applyFont="1" applyAlignment="1">
      <alignment horizontal="right" vertical="center"/>
    </xf>
    <xf numFmtId="1" fontId="12" fillId="0" borderId="0" xfId="77" applyNumberFormat="1" applyFont="1" applyAlignment="1">
      <alignment horizontal="right" vertical="center" readingOrder="2"/>
    </xf>
    <xf numFmtId="1" fontId="5" fillId="0" borderId="0" xfId="77" applyNumberFormat="1" applyFont="1" applyAlignment="1">
      <alignment horizontal="left" vertical="center"/>
    </xf>
    <xf numFmtId="1" fontId="5" fillId="0" borderId="0" xfId="75" applyNumberFormat="1" applyFont="1" applyAlignment="1">
      <alignment vertical="center" readingOrder="2"/>
    </xf>
    <xf numFmtId="1" fontId="13" fillId="0" borderId="0" xfId="75" applyNumberFormat="1" applyFont="1" applyAlignment="1">
      <alignment horizontal="left" vertical="center"/>
    </xf>
    <xf numFmtId="1" fontId="10" fillId="0" borderId="0" xfId="77" quotePrefix="1" applyNumberFormat="1" applyFont="1" applyAlignment="1">
      <alignment horizontal="left" vertical="center"/>
    </xf>
    <xf numFmtId="1" fontId="5" fillId="0" borderId="0" xfId="77" applyNumberFormat="1" applyFont="1" applyAlignment="1">
      <alignment vertical="center"/>
    </xf>
    <xf numFmtId="1" fontId="10" fillId="0" borderId="0" xfId="77" applyNumberFormat="1" applyFont="1" applyAlignment="1">
      <alignment horizontal="right"/>
    </xf>
    <xf numFmtId="167" fontId="22" fillId="0" borderId="0" xfId="75" applyNumberFormat="1" applyFont="1" applyAlignment="1">
      <alignment vertical="center"/>
    </xf>
    <xf numFmtId="1" fontId="7" fillId="0" borderId="0" xfId="75" applyNumberFormat="1" applyFont="1" applyAlignment="1">
      <alignment horizontal="left" vertical="center"/>
    </xf>
    <xf numFmtId="1" fontId="8" fillId="0" borderId="0" xfId="75" applyNumberFormat="1" applyFont="1" applyAlignment="1">
      <alignment horizontal="right" vertical="center" readingOrder="2"/>
    </xf>
    <xf numFmtId="1" fontId="12" fillId="0" borderId="0" xfId="75" applyNumberFormat="1" applyFont="1" applyAlignment="1">
      <alignment horizontal="right" vertical="center" readingOrder="1"/>
    </xf>
    <xf numFmtId="1" fontId="4" fillId="0" borderId="0" xfId="77" applyNumberFormat="1" applyFont="1" applyAlignment="1">
      <alignment horizontal="left" vertical="center"/>
    </xf>
    <xf numFmtId="1" fontId="4" fillId="0" borderId="0" xfId="77" applyNumberFormat="1" applyFont="1" applyAlignment="1">
      <alignment vertical="center"/>
    </xf>
    <xf numFmtId="1" fontId="6" fillId="0" borderId="0" xfId="77" applyNumberFormat="1" applyFont="1" applyAlignment="1">
      <alignment vertical="center" readingOrder="2"/>
    </xf>
    <xf numFmtId="167" fontId="4" fillId="0" borderId="0" xfId="77" applyNumberFormat="1" applyFont="1" applyAlignment="1">
      <alignment vertical="center"/>
    </xf>
    <xf numFmtId="1" fontId="5" fillId="0" borderId="0" xfId="77" applyNumberFormat="1" applyFont="1" applyAlignment="1">
      <alignment vertical="center" readingOrder="2"/>
    </xf>
    <xf numFmtId="167" fontId="5" fillId="0" borderId="0" xfId="77" applyNumberFormat="1" applyFont="1" applyAlignment="1">
      <alignment vertical="center"/>
    </xf>
    <xf numFmtId="1" fontId="7" fillId="0" borderId="0" xfId="77" applyNumberFormat="1" applyFont="1" applyAlignment="1">
      <alignment vertical="center"/>
    </xf>
    <xf numFmtId="167" fontId="7" fillId="0" borderId="0" xfId="77" applyNumberFormat="1" applyFont="1" applyAlignment="1">
      <alignment vertical="center"/>
    </xf>
    <xf numFmtId="1" fontId="4" fillId="0" borderId="0" xfId="77" applyNumberFormat="1" applyFont="1" applyAlignment="1">
      <alignment vertical="center" readingOrder="2"/>
    </xf>
    <xf numFmtId="1" fontId="10" fillId="0" borderId="0" xfId="77" applyNumberFormat="1" applyFont="1" applyAlignment="1">
      <alignment horizontal="centerContinuous" vertical="center"/>
    </xf>
    <xf numFmtId="167" fontId="10" fillId="0" borderId="0" xfId="77" applyNumberFormat="1" applyFont="1" applyAlignment="1">
      <alignment vertical="center"/>
    </xf>
    <xf numFmtId="167" fontId="12" fillId="0" borderId="0" xfId="77" applyNumberFormat="1" applyFont="1" applyAlignment="1">
      <alignment vertical="center"/>
    </xf>
    <xf numFmtId="167" fontId="11" fillId="0" borderId="0" xfId="77" applyNumberFormat="1" applyFont="1" applyAlignment="1">
      <alignment vertical="center"/>
    </xf>
    <xf numFmtId="1" fontId="4" fillId="0" borderId="0" xfId="79" applyNumberFormat="1" applyFont="1" applyAlignment="1">
      <alignment horizontal="left" vertical="center"/>
    </xf>
    <xf numFmtId="1" fontId="4" fillId="0" borderId="0" xfId="79" applyNumberFormat="1" applyFont="1" applyAlignment="1">
      <alignment vertical="center"/>
    </xf>
    <xf numFmtId="167" fontId="4" fillId="0" borderId="0" xfId="79" applyNumberFormat="1" applyFont="1" applyAlignment="1">
      <alignment vertical="center"/>
    </xf>
    <xf numFmtId="1" fontId="5" fillId="0" borderId="0" xfId="79" applyNumberFormat="1" applyFont="1" applyAlignment="1">
      <alignment vertical="center"/>
    </xf>
    <xf numFmtId="167" fontId="5" fillId="0" borderId="0" xfId="79" applyNumberFormat="1" applyFont="1" applyAlignment="1">
      <alignment vertical="center"/>
    </xf>
    <xf numFmtId="1" fontId="5" fillId="0" borderId="0" xfId="79" applyNumberFormat="1" applyFont="1" applyAlignment="1">
      <alignment vertical="center" readingOrder="2"/>
    </xf>
    <xf numFmtId="1" fontId="7" fillId="0" borderId="0" xfId="79" quotePrefix="1" applyNumberFormat="1" applyFont="1" applyAlignment="1">
      <alignment horizontal="left" vertical="center"/>
    </xf>
    <xf numFmtId="1" fontId="7" fillId="0" borderId="0" xfId="79" applyNumberFormat="1" applyFont="1" applyAlignment="1">
      <alignment vertical="center"/>
    </xf>
    <xf numFmtId="167" fontId="7" fillId="0" borderId="0" xfId="79" applyNumberFormat="1" applyFont="1" applyAlignment="1">
      <alignment vertical="center"/>
    </xf>
    <xf numFmtId="1" fontId="5" fillId="0" borderId="0" xfId="79" applyNumberFormat="1" applyFont="1" applyAlignment="1">
      <alignment horizontal="right" vertical="center" readingOrder="2"/>
    </xf>
    <xf numFmtId="167" fontId="11" fillId="0" borderId="0" xfId="79" applyNumberFormat="1" applyFont="1" applyAlignment="1">
      <alignment vertical="center"/>
    </xf>
    <xf numFmtId="1" fontId="5" fillId="0" borderId="0" xfId="1" applyNumberFormat="1" applyFont="1" applyAlignment="1">
      <alignment horizontal="left" vertical="center" readingOrder="2"/>
    </xf>
    <xf numFmtId="1" fontId="10" fillId="0" borderId="0" xfId="79" quotePrefix="1" applyNumberFormat="1" applyFont="1" applyAlignment="1">
      <alignment horizontal="center" vertical="center"/>
    </xf>
    <xf numFmtId="1" fontId="10" fillId="0" borderId="0" xfId="79" applyNumberFormat="1" applyFont="1" applyAlignment="1">
      <alignment horizontal="centerContinuous" vertical="center"/>
    </xf>
    <xf numFmtId="1" fontId="5" fillId="0" borderId="0" xfId="79" applyNumberFormat="1" applyFont="1" applyAlignment="1">
      <alignment horizontal="left" vertical="center"/>
    </xf>
    <xf numFmtId="1" fontId="10" fillId="0" borderId="0" xfId="79" quotePrefix="1" applyNumberFormat="1" applyFont="1" applyAlignment="1">
      <alignment horizontal="right" vertical="center"/>
    </xf>
    <xf numFmtId="1" fontId="10" fillId="0" borderId="0" xfId="79" applyNumberFormat="1" applyFont="1" applyAlignment="1">
      <alignment horizontal="right" vertical="center"/>
    </xf>
    <xf numFmtId="1" fontId="10" fillId="0" borderId="0" xfId="79" quotePrefix="1" applyNumberFormat="1" applyFont="1" applyAlignment="1">
      <alignment horizontal="left" vertical="center"/>
    </xf>
    <xf numFmtId="1" fontId="10" fillId="0" borderId="0" xfId="79" applyNumberFormat="1" applyFont="1" applyAlignment="1">
      <alignment horizontal="right" vertical="center" readingOrder="2"/>
    </xf>
    <xf numFmtId="1" fontId="10" fillId="0" borderId="0" xfId="79" applyNumberFormat="1" applyFont="1" applyAlignment="1">
      <alignment horizontal="left" vertical="center"/>
    </xf>
    <xf numFmtId="167" fontId="12" fillId="0" borderId="0" xfId="79" applyNumberFormat="1" applyFont="1" applyAlignment="1">
      <alignment vertical="center"/>
    </xf>
    <xf numFmtId="167" fontId="10" fillId="0" borderId="0" xfId="79" applyNumberFormat="1" applyFont="1" applyAlignment="1">
      <alignment vertical="center"/>
    </xf>
    <xf numFmtId="174" fontId="10" fillId="0" borderId="0" xfId="79" applyNumberFormat="1" applyFont="1" applyAlignment="1">
      <alignment vertical="center"/>
    </xf>
    <xf numFmtId="1" fontId="6" fillId="0" borderId="0" xfId="79" applyNumberFormat="1" applyFont="1" applyAlignment="1">
      <alignment vertical="center" readingOrder="2"/>
    </xf>
    <xf numFmtId="1" fontId="12" fillId="0" borderId="0" xfId="79" applyNumberFormat="1" applyFont="1" applyAlignment="1">
      <alignment horizontal="right" vertical="center"/>
    </xf>
    <xf numFmtId="1" fontId="11" fillId="0" borderId="0" xfId="79" applyNumberFormat="1" applyFont="1" applyAlignment="1">
      <alignment horizontal="right" vertical="center" readingOrder="2"/>
    </xf>
    <xf numFmtId="1" fontId="12" fillId="0" borderId="0" xfId="79" applyNumberFormat="1" applyFont="1" applyAlignment="1">
      <alignment horizontal="right" vertical="center" readingOrder="2"/>
    </xf>
    <xf numFmtId="1" fontId="5" fillId="0" borderId="0" xfId="79" applyNumberFormat="1" applyFont="1" applyAlignment="1">
      <alignment horizontal="right" vertical="center"/>
    </xf>
    <xf numFmtId="2" fontId="10" fillId="0" borderId="0" xfId="70" applyNumberFormat="1" applyFont="1" applyAlignment="1">
      <alignment horizontal="right" vertical="center"/>
    </xf>
    <xf numFmtId="1" fontId="5" fillId="0" borderId="0" xfId="65" applyNumberFormat="1" applyFont="1" applyAlignment="1">
      <alignment horizontal="left" vertical="center" wrapText="1"/>
    </xf>
    <xf numFmtId="3" fontId="11" fillId="0" borderId="0" xfId="10" applyNumberFormat="1" applyFont="1" applyAlignment="1">
      <alignment horizontal="right"/>
    </xf>
    <xf numFmtId="3" fontId="18" fillId="0" borderId="0" xfId="55" applyNumberFormat="1" applyFont="1" applyAlignment="1">
      <alignment horizontal="right" vertical="center"/>
    </xf>
    <xf numFmtId="0" fontId="86" fillId="0" borderId="0" xfId="0" applyFont="1" applyAlignment="1">
      <alignment horizontal="left" vertical="center" wrapText="1" readingOrder="1"/>
    </xf>
    <xf numFmtId="0" fontId="88" fillId="0" borderId="0" xfId="0" applyFont="1" applyAlignment="1">
      <alignment horizontal="right" vertical="center" wrapText="1" readingOrder="2"/>
    </xf>
    <xf numFmtId="0" fontId="87" fillId="0" borderId="0" xfId="0" applyFont="1"/>
    <xf numFmtId="164" fontId="89" fillId="0" borderId="0" xfId="287" applyFont="1" applyAlignment="1">
      <alignment horizontal="right" vertical="center" wrapText="1" readingOrder="2"/>
    </xf>
    <xf numFmtId="164" fontId="47" fillId="0" borderId="0" xfId="287" applyFont="1" applyAlignment="1">
      <alignment horizontal="left" vertical="center" wrapText="1" readingOrder="1"/>
    </xf>
    <xf numFmtId="0" fontId="90" fillId="0" borderId="0" xfId="0" applyFont="1" applyAlignment="1">
      <alignment horizontal="left" vertical="center" wrapText="1" readingOrder="1"/>
    </xf>
    <xf numFmtId="0" fontId="90" fillId="0" borderId="0" xfId="0" applyFont="1" applyAlignment="1">
      <alignment horizontal="right" vertical="center" wrapText="1" readingOrder="2"/>
    </xf>
    <xf numFmtId="0" fontId="92" fillId="0" borderId="0" xfId="289" applyAlignment="1" applyProtection="1">
      <alignment horizontal="left" vertical="center" wrapText="1" readingOrder="1"/>
    </xf>
    <xf numFmtId="164" fontId="92" fillId="0" borderId="0" xfId="289" applyNumberFormat="1" applyAlignment="1" applyProtection="1">
      <alignment horizontal="right" vertical="center" wrapText="1" readingOrder="2"/>
    </xf>
    <xf numFmtId="0" fontId="92" fillId="0" borderId="0" xfId="289" applyAlignment="1" applyProtection="1">
      <alignment horizontal="right" vertical="center" wrapText="1" readingOrder="2"/>
    </xf>
    <xf numFmtId="164" fontId="92" fillId="0" borderId="0" xfId="289" applyNumberFormat="1" applyAlignment="1" applyProtection="1">
      <alignment horizontal="left" vertical="center" wrapText="1" readingOrder="1"/>
    </xf>
    <xf numFmtId="0" fontId="10" fillId="0" borderId="0" xfId="10" applyFont="1" applyAlignment="1">
      <alignment horizontal="right" vertical="center" wrapText="1"/>
    </xf>
    <xf numFmtId="0" fontId="22" fillId="0" borderId="0" xfId="10" applyFont="1"/>
    <xf numFmtId="167" fontId="41" fillId="0" borderId="0" xfId="40" applyNumberFormat="1" applyFont="1" applyAlignment="1">
      <alignment horizontal="right" vertical="center"/>
    </xf>
    <xf numFmtId="1" fontId="13" fillId="0" borderId="0" xfId="1" quotePrefix="1" applyNumberFormat="1" applyFont="1" applyAlignment="1">
      <alignment horizontal="right" vertical="center"/>
    </xf>
    <xf numFmtId="1" fontId="14" fillId="0" borderId="0" xfId="63" applyNumberFormat="1" applyFont="1" applyAlignment="1">
      <alignment horizontal="right"/>
    </xf>
    <xf numFmtId="167" fontId="10" fillId="0" borderId="0" xfId="63" applyNumberFormat="1" applyFont="1" applyAlignment="1">
      <alignment horizontal="right" vertical="center"/>
    </xf>
    <xf numFmtId="1" fontId="7" fillId="0" borderId="0" xfId="53" applyNumberFormat="1" applyFont="1" applyAlignment="1">
      <alignment horizontal="right" vertical="center" readingOrder="2"/>
    </xf>
    <xf numFmtId="0" fontId="4" fillId="0" borderId="0" xfId="45" quotePrefix="1" applyNumberFormat="1" applyFont="1" applyAlignment="1">
      <alignment horizontal="left" vertical="center"/>
    </xf>
    <xf numFmtId="0" fontId="59" fillId="0" borderId="0" xfId="45" applyNumberFormat="1" applyFont="1" applyAlignment="1">
      <alignment horizontal="right" vertical="center"/>
    </xf>
    <xf numFmtId="0" fontId="4" fillId="0" borderId="0" xfId="45" applyNumberFormat="1" applyFont="1" applyAlignment="1">
      <alignment vertical="center"/>
    </xf>
    <xf numFmtId="167" fontId="4" fillId="0" borderId="0" xfId="43" quotePrefix="1" applyNumberFormat="1" applyFont="1" applyAlignment="1">
      <alignment horizontal="left" vertical="center"/>
    </xf>
    <xf numFmtId="167" fontId="59" fillId="0" borderId="0" xfId="43" applyNumberFormat="1" applyFont="1" applyAlignment="1">
      <alignment vertical="center"/>
    </xf>
    <xf numFmtId="1" fontId="93" fillId="0" borderId="0" xfId="56" applyNumberFormat="1" applyFont="1" applyAlignment="1">
      <alignment vertical="center"/>
    </xf>
    <xf numFmtId="1" fontId="93" fillId="0" borderId="0" xfId="10" applyNumberFormat="1" applyFont="1" applyAlignment="1">
      <alignment vertical="center"/>
    </xf>
    <xf numFmtId="167" fontId="7" fillId="0" borderId="0" xfId="22" quotePrefix="1" applyNumberFormat="1" applyFont="1" applyAlignment="1">
      <alignment horizontal="right" vertical="center" readingOrder="2"/>
    </xf>
    <xf numFmtId="1" fontId="5" fillId="0" borderId="0" xfId="56" quotePrefix="1" applyNumberFormat="1" applyFont="1" applyAlignment="1">
      <alignment horizontal="left" vertical="center"/>
    </xf>
    <xf numFmtId="180" fontId="5" fillId="0" borderId="0" xfId="56" applyNumberFormat="1" applyFont="1" applyAlignment="1">
      <alignment horizontal="right" vertical="center"/>
    </xf>
    <xf numFmtId="1" fontId="5" fillId="0" borderId="0" xfId="56" quotePrefix="1" applyNumberFormat="1" applyFont="1" applyAlignment="1">
      <alignment horizontal="right" vertical="center" readingOrder="2"/>
    </xf>
    <xf numFmtId="0" fontId="5" fillId="0" borderId="0" xfId="56" applyNumberFormat="1" applyFont="1" applyAlignment="1">
      <alignment horizontal="right" vertical="center"/>
    </xf>
    <xf numFmtId="3" fontId="18" fillId="0" borderId="0" xfId="56" applyNumberFormat="1" applyFont="1" applyAlignment="1">
      <alignment horizontal="right" vertical="center"/>
    </xf>
    <xf numFmtId="0" fontId="5" fillId="0" borderId="1" xfId="10" applyFont="1" applyBorder="1" applyAlignment="1">
      <alignment horizontal="left" vertical="center"/>
    </xf>
    <xf numFmtId="183" fontId="5" fillId="0" borderId="0" xfId="56" applyNumberFormat="1" applyFont="1" applyAlignment="1">
      <alignment horizontal="right" vertical="center"/>
    </xf>
    <xf numFmtId="1" fontId="12" fillId="0" borderId="0" xfId="56" quotePrefix="1" applyNumberFormat="1" applyFont="1" applyAlignment="1">
      <alignment horizontal="right" vertical="center" readingOrder="2"/>
    </xf>
    <xf numFmtId="1" fontId="12" fillId="0" borderId="0" xfId="56" applyNumberFormat="1" applyFont="1" applyAlignment="1">
      <alignment horizontal="right" vertical="center"/>
    </xf>
    <xf numFmtId="167" fontId="10" fillId="0" borderId="0" xfId="56" applyNumberFormat="1" applyFont="1" applyAlignment="1">
      <alignment horizontal="right" vertical="center"/>
    </xf>
    <xf numFmtId="3" fontId="5" fillId="0" borderId="0" xfId="56" applyNumberFormat="1" applyFont="1" applyAlignment="1">
      <alignment horizontal="right"/>
    </xf>
    <xf numFmtId="167" fontId="5" fillId="0" borderId="0" xfId="56" applyNumberFormat="1" applyFont="1" applyAlignment="1">
      <alignment horizontal="right" vertical="center"/>
    </xf>
    <xf numFmtId="3" fontId="10" fillId="0" borderId="0" xfId="10" applyNumberFormat="1" applyFont="1" applyAlignment="1">
      <alignment horizontal="left" vertical="center"/>
    </xf>
    <xf numFmtId="1" fontId="12" fillId="0" borderId="0" xfId="56" applyNumberFormat="1" applyFont="1" applyAlignment="1">
      <alignment horizontal="left" vertical="center" readingOrder="2"/>
    </xf>
    <xf numFmtId="1" fontId="12" fillId="0" borderId="0" xfId="56" applyNumberFormat="1" applyFont="1" applyAlignment="1">
      <alignment vertical="center" readingOrder="2"/>
    </xf>
    <xf numFmtId="1" fontId="12" fillId="0" borderId="0" xfId="56" quotePrefix="1" applyNumberFormat="1" applyFont="1" applyAlignment="1">
      <alignment vertical="center" readingOrder="2"/>
    </xf>
    <xf numFmtId="3" fontId="12" fillId="0" borderId="0" xfId="56" applyNumberFormat="1" applyFont="1" applyAlignment="1">
      <alignment horizontal="right" vertical="center"/>
    </xf>
    <xf numFmtId="1" fontId="11" fillId="0" borderId="0" xfId="10" applyNumberFormat="1" applyFont="1" applyAlignment="1">
      <alignment vertical="center"/>
    </xf>
    <xf numFmtId="1" fontId="12" fillId="0" borderId="0" xfId="56" quotePrefix="1" applyNumberFormat="1" applyFont="1" applyAlignment="1">
      <alignment horizontal="center" vertical="center" readingOrder="2"/>
    </xf>
    <xf numFmtId="1" fontId="10" fillId="0" borderId="0" xfId="64" applyNumberFormat="1" applyFont="1" applyAlignment="1">
      <alignment horizontal="right" vertical="center" readingOrder="2"/>
    </xf>
    <xf numFmtId="3" fontId="5" fillId="0" borderId="0" xfId="10" applyNumberFormat="1" applyFont="1" applyAlignment="1">
      <alignment horizontal="left" vertical="center"/>
    </xf>
    <xf numFmtId="1" fontId="10" fillId="0" borderId="0" xfId="58" applyNumberFormat="1" applyFont="1" applyAlignment="1">
      <alignment horizontal="center" vertical="center"/>
    </xf>
    <xf numFmtId="1" fontId="10" fillId="0" borderId="0" xfId="10" applyNumberFormat="1" applyFont="1" applyAlignment="1">
      <alignment horizontal="center" vertical="center"/>
    </xf>
    <xf numFmtId="1" fontId="11" fillId="0" borderId="0" xfId="58" applyNumberFormat="1" applyFont="1" applyAlignment="1">
      <alignment horizontal="center" vertical="center"/>
    </xf>
    <xf numFmtId="1" fontId="11" fillId="0" borderId="0" xfId="58" applyNumberFormat="1" applyFont="1" applyAlignment="1">
      <alignment horizontal="right" vertical="center"/>
    </xf>
    <xf numFmtId="180" fontId="5" fillId="0" borderId="0" xfId="56" applyNumberFormat="1" applyFont="1" applyAlignment="1">
      <alignment vertical="center"/>
    </xf>
    <xf numFmtId="0" fontId="10" fillId="0" borderId="1" xfId="10" applyFont="1" applyBorder="1" applyAlignment="1">
      <alignment horizontal="left" vertical="center"/>
    </xf>
    <xf numFmtId="183" fontId="10" fillId="0" borderId="0" xfId="56" applyNumberFormat="1" applyFont="1" applyAlignment="1">
      <alignment horizontal="right" vertical="center"/>
    </xf>
    <xf numFmtId="0" fontId="10" fillId="0" borderId="0" xfId="56" applyNumberFormat="1" applyFont="1" applyAlignment="1">
      <alignment horizontal="right" vertical="center"/>
    </xf>
    <xf numFmtId="1" fontId="5" fillId="0" borderId="0" xfId="21" applyNumberFormat="1" applyFont="1" applyAlignment="1">
      <alignment vertical="center"/>
    </xf>
    <xf numFmtId="1" fontId="27" fillId="0" borderId="0" xfId="21" applyNumberFormat="1" applyFont="1" applyAlignment="1">
      <alignment vertical="center"/>
    </xf>
    <xf numFmtId="1" fontId="5" fillId="0" borderId="0" xfId="1" quotePrefix="1" applyNumberFormat="1" applyFont="1" applyAlignment="1">
      <alignment horizontal="right" vertical="center"/>
    </xf>
    <xf numFmtId="0" fontId="15" fillId="0" borderId="0" xfId="10" applyAlignment="1">
      <alignment vertical="center"/>
    </xf>
    <xf numFmtId="3" fontId="25" fillId="0" borderId="0" xfId="10" applyNumberFormat="1" applyFont="1" applyAlignment="1">
      <alignment vertical="center"/>
    </xf>
    <xf numFmtId="170" fontId="21" fillId="0" borderId="0" xfId="27" applyNumberFormat="1" applyFont="1" applyAlignment="1">
      <alignment vertical="center"/>
    </xf>
    <xf numFmtId="167" fontId="8" fillId="0" borderId="0" xfId="32" quotePrefix="1" applyNumberFormat="1" applyFont="1" applyAlignment="1">
      <alignment horizontal="left" vertical="center"/>
    </xf>
    <xf numFmtId="170" fontId="21" fillId="0" borderId="0" xfId="35" applyNumberFormat="1" applyFont="1" applyAlignment="1">
      <alignment vertical="center"/>
    </xf>
    <xf numFmtId="0" fontId="8" fillId="0" borderId="0" xfId="10" applyFont="1" applyAlignment="1">
      <alignment horizontal="right" readingOrder="2"/>
    </xf>
    <xf numFmtId="0" fontId="8" fillId="0" borderId="0" xfId="10" applyFont="1" applyAlignment="1">
      <alignment horizontal="left" vertical="center"/>
    </xf>
    <xf numFmtId="0" fontId="8" fillId="0" borderId="0" xfId="10" applyFont="1" applyAlignment="1">
      <alignment horizontal="left"/>
    </xf>
    <xf numFmtId="0" fontId="9" fillId="0" borderId="0" xfId="10" applyFont="1" applyAlignment="1">
      <alignment vertical="center"/>
    </xf>
    <xf numFmtId="0" fontId="9" fillId="0" borderId="0" xfId="10" applyFont="1" applyAlignment="1">
      <alignment vertical="center" readingOrder="2"/>
    </xf>
    <xf numFmtId="0" fontId="8" fillId="0" borderId="0" xfId="10" applyFont="1" applyAlignment="1">
      <alignment vertical="center" wrapText="1"/>
    </xf>
    <xf numFmtId="0" fontId="9" fillId="0" borderId="0" xfId="10" applyFont="1" applyAlignment="1">
      <alignment vertical="center" wrapText="1"/>
    </xf>
    <xf numFmtId="0" fontId="8" fillId="0" borderId="0" xfId="10" applyFont="1" applyAlignment="1">
      <alignment horizontal="right" vertical="center" wrapText="1" readingOrder="2"/>
    </xf>
    <xf numFmtId="0" fontId="9" fillId="0" borderId="0" xfId="10" applyFont="1" applyAlignment="1">
      <alignment horizontal="left" vertical="center" wrapText="1"/>
    </xf>
    <xf numFmtId="3" fontId="86" fillId="0" borderId="0" xfId="0" applyNumberFormat="1" applyFont="1"/>
    <xf numFmtId="3" fontId="87" fillId="0" borderId="0" xfId="0" applyNumberFormat="1" applyFont="1"/>
    <xf numFmtId="0" fontId="9" fillId="0" borderId="0" xfId="10" applyFont="1" applyAlignment="1">
      <alignment horizontal="right" vertical="center" wrapText="1" readingOrder="2"/>
    </xf>
    <xf numFmtId="0" fontId="9" fillId="0" borderId="0" xfId="10" quotePrefix="1" applyFont="1" applyAlignment="1">
      <alignment horizontal="left" vertical="center" wrapText="1"/>
    </xf>
    <xf numFmtId="0" fontId="8" fillId="0" borderId="0" xfId="10" applyFont="1" applyAlignment="1">
      <alignment horizontal="left" vertical="center" wrapText="1"/>
    </xf>
    <xf numFmtId="3" fontId="8" fillId="0" borderId="0" xfId="10" applyNumberFormat="1" applyFont="1" applyAlignment="1">
      <alignment vertical="center" wrapText="1"/>
    </xf>
    <xf numFmtId="0" fontId="9" fillId="0" borderId="0" xfId="10" quotePrefix="1" applyFont="1" applyAlignment="1">
      <alignment horizontal="left" vertical="center"/>
    </xf>
    <xf numFmtId="3" fontId="8" fillId="0" borderId="0" xfId="10" applyNumberFormat="1" applyFont="1" applyAlignment="1">
      <alignment vertical="center"/>
    </xf>
    <xf numFmtId="3" fontId="9" fillId="0" borderId="0" xfId="10" applyNumberFormat="1" applyFont="1" applyAlignment="1">
      <alignment vertical="center"/>
    </xf>
    <xf numFmtId="168" fontId="47" fillId="0" borderId="0" xfId="10" applyNumberFormat="1" applyFont="1" applyAlignment="1">
      <alignment vertical="center"/>
    </xf>
    <xf numFmtId="0" fontId="8" fillId="0" borderId="0" xfId="10" applyFont="1" applyAlignment="1">
      <alignment horizontal="left" wrapText="1"/>
    </xf>
    <xf numFmtId="3" fontId="8" fillId="0" borderId="0" xfId="10" applyNumberFormat="1" applyFont="1" applyAlignment="1">
      <alignment wrapText="1"/>
    </xf>
    <xf numFmtId="0" fontId="8" fillId="0" borderId="0" xfId="10" applyFont="1" applyAlignment="1">
      <alignment horizontal="right" wrapText="1" readingOrder="2"/>
    </xf>
    <xf numFmtId="178" fontId="87" fillId="0" borderId="0" xfId="0" applyNumberFormat="1" applyFont="1"/>
    <xf numFmtId="167" fontId="41" fillId="0" borderId="0" xfId="43" applyNumberFormat="1" applyFont="1" applyAlignment="1">
      <alignment horizontal="right" vertical="center"/>
    </xf>
    <xf numFmtId="168" fontId="96" fillId="0" borderId="0" xfId="0" applyNumberFormat="1" applyFont="1" applyAlignment="1">
      <alignment horizontal="right" vertical="center"/>
    </xf>
    <xf numFmtId="193" fontId="96" fillId="0" borderId="0" xfId="286" applyNumberFormat="1" applyFont="1" applyFill="1" applyBorder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4" fillId="0" borderId="0" xfId="10" applyFont="1" applyAlignment="1">
      <alignment horizontal="right" vertical="center" readingOrder="2"/>
    </xf>
    <xf numFmtId="1" fontId="7" fillId="0" borderId="0" xfId="1" applyNumberFormat="1" applyFont="1" applyAlignment="1">
      <alignment vertical="center"/>
    </xf>
    <xf numFmtId="168" fontId="36" fillId="0" borderId="0" xfId="52" applyNumberFormat="1" applyFont="1" applyAlignment="1">
      <alignment vertical="center"/>
    </xf>
    <xf numFmtId="168" fontId="95" fillId="0" borderId="0" xfId="0" applyNumberFormat="1" applyFont="1" applyAlignment="1">
      <alignment horizontal="right" vertical="center"/>
    </xf>
    <xf numFmtId="193" fontId="95" fillId="0" borderId="0" xfId="286" applyNumberFormat="1" applyFont="1" applyFill="1" applyBorder="1" applyAlignment="1">
      <alignment horizontal="center" vertical="center"/>
    </xf>
    <xf numFmtId="0" fontId="47" fillId="0" borderId="0" xfId="0" applyFont="1" applyAlignment="1">
      <alignment vertical="center" shrinkToFit="1"/>
    </xf>
    <xf numFmtId="0" fontId="86" fillId="0" borderId="0" xfId="0" applyFont="1" applyAlignment="1">
      <alignment vertical="center" shrinkToFit="1"/>
    </xf>
    <xf numFmtId="168" fontId="47" fillId="0" borderId="0" xfId="52" applyNumberFormat="1" applyFont="1" applyAlignment="1">
      <alignment horizontal="right" vertical="center" shrinkToFit="1"/>
    </xf>
    <xf numFmtId="168" fontId="86" fillId="0" borderId="0" xfId="52" applyNumberFormat="1" applyFont="1" applyAlignment="1">
      <alignment horizontal="right" vertical="center" shrinkToFit="1"/>
    </xf>
    <xf numFmtId="168" fontId="18" fillId="0" borderId="0" xfId="0" applyNumberFormat="1" applyFont="1" applyAlignment="1">
      <alignment vertical="center"/>
    </xf>
    <xf numFmtId="168" fontId="22" fillId="0" borderId="0" xfId="0" applyNumberFormat="1" applyFont="1" applyAlignment="1">
      <alignment vertical="center"/>
    </xf>
    <xf numFmtId="1" fontId="12" fillId="0" borderId="0" xfId="70" applyNumberFormat="1" applyFont="1" applyAlignment="1">
      <alignment horizontal="right" vertical="center"/>
    </xf>
    <xf numFmtId="0" fontId="11" fillId="0" borderId="0" xfId="5" applyFont="1" applyAlignment="1">
      <alignment vertical="center"/>
    </xf>
    <xf numFmtId="3" fontId="11" fillId="0" borderId="0" xfId="68" applyNumberFormat="1" applyFont="1" applyAlignment="1">
      <alignment vertical="center"/>
    </xf>
    <xf numFmtId="0" fontId="9" fillId="0" borderId="0" xfId="5" applyFont="1" applyAlignment="1">
      <alignment vertical="center"/>
    </xf>
    <xf numFmtId="0" fontId="9" fillId="0" borderId="0" xfId="5" quotePrefix="1" applyFont="1" applyAlignment="1">
      <alignment horizontal="left" vertical="center"/>
    </xf>
    <xf numFmtId="0" fontId="9" fillId="0" borderId="0" xfId="5" applyFont="1" applyAlignment="1">
      <alignment horizontal="left" vertical="center"/>
    </xf>
    <xf numFmtId="2" fontId="9" fillId="0" borderId="0" xfId="67" applyNumberFormat="1" applyFont="1" applyAlignment="1">
      <alignment vertical="center"/>
    </xf>
    <xf numFmtId="0" fontId="9" fillId="0" borderId="0" xfId="68" applyFont="1" applyAlignment="1">
      <alignment horizontal="right" vertical="center"/>
    </xf>
    <xf numFmtId="3" fontId="47" fillId="0" borderId="0" xfId="0" applyNumberFormat="1" applyFont="1" applyAlignment="1">
      <alignment horizontal="right" vertical="center"/>
    </xf>
    <xf numFmtId="3" fontId="86" fillId="0" borderId="0" xfId="0" applyNumberFormat="1" applyFont="1" applyAlignment="1">
      <alignment horizontal="right" vertical="center"/>
    </xf>
    <xf numFmtId="2" fontId="9" fillId="0" borderId="0" xfId="70" applyNumberFormat="1" applyFont="1" applyAlignment="1">
      <alignment horizontal="left" vertical="center"/>
    </xf>
    <xf numFmtId="2" fontId="9" fillId="0" borderId="0" xfId="70" applyNumberFormat="1" applyFont="1" applyAlignment="1">
      <alignment horizontal="right" vertical="center" readingOrder="2"/>
    </xf>
    <xf numFmtId="2" fontId="9" fillId="0" borderId="0" xfId="70" quotePrefix="1" applyNumberFormat="1" applyFont="1" applyAlignment="1">
      <alignment horizontal="left" vertical="center"/>
    </xf>
    <xf numFmtId="1" fontId="8" fillId="0" borderId="0" xfId="68" applyNumberFormat="1" applyFont="1" applyAlignment="1">
      <alignment vertical="center"/>
    </xf>
    <xf numFmtId="0" fontId="9" fillId="0" borderId="3" xfId="52" applyFont="1" applyBorder="1" applyAlignment="1">
      <alignment vertical="center"/>
    </xf>
    <xf numFmtId="0" fontId="9" fillId="0" borderId="13" xfId="52" applyFont="1" applyBorder="1" applyAlignment="1">
      <alignment vertical="center"/>
    </xf>
    <xf numFmtId="0" fontId="9" fillId="0" borderId="2" xfId="52" applyFont="1" applyBorder="1" applyAlignment="1">
      <alignment vertical="center"/>
    </xf>
    <xf numFmtId="0" fontId="9" fillId="0" borderId="12" xfId="52" applyFont="1" applyBorder="1" applyAlignment="1">
      <alignment vertical="center"/>
    </xf>
    <xf numFmtId="2" fontId="8" fillId="0" borderId="0" xfId="68" applyNumberFormat="1" applyFont="1" applyAlignment="1">
      <alignment vertical="center"/>
    </xf>
    <xf numFmtId="2" fontId="46" fillId="0" borderId="0" xfId="68" applyNumberFormat="1" applyFont="1" applyAlignment="1">
      <alignment vertical="center"/>
    </xf>
    <xf numFmtId="168" fontId="47" fillId="0" borderId="0" xfId="0" applyNumberFormat="1" applyFont="1" applyAlignment="1">
      <alignment horizontal="right" vertical="center"/>
    </xf>
    <xf numFmtId="1" fontId="8" fillId="0" borderId="0" xfId="70" applyNumberFormat="1" applyFont="1" applyAlignment="1">
      <alignment horizontal="right" vertical="center"/>
    </xf>
    <xf numFmtId="3" fontId="47" fillId="0" borderId="0" xfId="0" applyNumberFormat="1" applyFont="1" applyAlignment="1">
      <alignment horizontal="center" vertical="center"/>
    </xf>
    <xf numFmtId="2" fontId="9" fillId="0" borderId="0" xfId="68" applyNumberFormat="1" applyFont="1" applyAlignment="1">
      <alignment vertical="center"/>
    </xf>
    <xf numFmtId="3" fontId="9" fillId="0" borderId="0" xfId="68" applyNumberFormat="1" applyFont="1" applyAlignment="1">
      <alignment horizontal="center" vertical="center"/>
    </xf>
    <xf numFmtId="3" fontId="8" fillId="0" borderId="0" xfId="68" applyNumberFormat="1" applyFont="1" applyAlignment="1">
      <alignment horizontal="center" vertical="center"/>
    </xf>
    <xf numFmtId="1" fontId="7" fillId="0" borderId="0" xfId="57" applyNumberFormat="1" applyFont="1" applyAlignment="1">
      <alignment horizontal="right" vertical="center" readingOrder="2"/>
    </xf>
    <xf numFmtId="1" fontId="10" fillId="0" borderId="0" xfId="59" applyNumberFormat="1" applyFont="1" applyAlignment="1">
      <alignment horizontal="center" vertical="center"/>
    </xf>
    <xf numFmtId="1" fontId="7" fillId="0" borderId="0" xfId="63" quotePrefix="1" applyNumberFormat="1" applyFont="1" applyAlignment="1">
      <alignment horizontal="right" vertical="center" readingOrder="2"/>
    </xf>
    <xf numFmtId="1" fontId="7" fillId="0" borderId="0" xfId="64" quotePrefix="1" applyNumberFormat="1" applyFont="1" applyAlignment="1">
      <alignment horizontal="right" vertical="center" readingOrder="2"/>
    </xf>
    <xf numFmtId="1" fontId="10" fillId="0" borderId="0" xfId="65" applyNumberFormat="1" applyFont="1" applyAlignment="1">
      <alignment horizontal="center" vertical="center"/>
    </xf>
    <xf numFmtId="1" fontId="4" fillId="0" borderId="0" xfId="65" applyNumberFormat="1" applyFont="1" applyAlignment="1">
      <alignment horizontal="right" vertical="center" readingOrder="2"/>
    </xf>
    <xf numFmtId="1" fontId="7" fillId="0" borderId="0" xfId="75" quotePrefix="1" applyNumberFormat="1" applyFont="1" applyAlignment="1">
      <alignment horizontal="right" vertical="center" readingOrder="2"/>
    </xf>
    <xf numFmtId="1" fontId="10" fillId="0" borderId="0" xfId="75" quotePrefix="1" applyNumberFormat="1" applyFont="1" applyAlignment="1">
      <alignment horizontal="center" vertical="center" readingOrder="2"/>
    </xf>
    <xf numFmtId="1" fontId="7" fillId="0" borderId="0" xfId="77" quotePrefix="1" applyNumberFormat="1" applyFont="1" applyAlignment="1">
      <alignment horizontal="right" vertical="center" readingOrder="2"/>
    </xf>
    <xf numFmtId="1" fontId="4" fillId="0" borderId="0" xfId="77" applyNumberFormat="1" applyFont="1" applyAlignment="1">
      <alignment horizontal="right" vertical="center" readingOrder="2"/>
    </xf>
    <xf numFmtId="1" fontId="10" fillId="0" borderId="0" xfId="77" quotePrefix="1" applyNumberFormat="1" applyFont="1" applyAlignment="1">
      <alignment horizontal="center" vertical="center" readingOrder="2"/>
    </xf>
    <xf numFmtId="167" fontId="99" fillId="0" borderId="0" xfId="75" applyNumberFormat="1" applyFont="1" applyAlignment="1">
      <alignment vertical="center"/>
    </xf>
    <xf numFmtId="1" fontId="5" fillId="0" borderId="0" xfId="207" applyNumberFormat="1" applyFont="1" applyAlignment="1">
      <alignment vertical="center"/>
    </xf>
    <xf numFmtId="1" fontId="8" fillId="0" borderId="0" xfId="207" applyNumberFormat="1" applyFont="1" applyAlignment="1">
      <alignment vertical="center"/>
    </xf>
    <xf numFmtId="167" fontId="12" fillId="0" borderId="0" xfId="75" applyNumberFormat="1" applyFont="1" applyAlignment="1">
      <alignment horizontal="right" vertical="center"/>
    </xf>
    <xf numFmtId="1" fontId="9" fillId="0" borderId="0" xfId="75" applyNumberFormat="1" applyFont="1" applyAlignment="1">
      <alignment vertical="center"/>
    </xf>
    <xf numFmtId="1" fontId="9" fillId="0" borderId="0" xfId="75" applyNumberFormat="1" applyFont="1" applyAlignment="1">
      <alignment horizontal="right" vertical="center" readingOrder="2"/>
    </xf>
    <xf numFmtId="1" fontId="9" fillId="0" borderId="0" xfId="207" applyNumberFormat="1" applyFont="1" applyAlignment="1">
      <alignment vertical="center"/>
    </xf>
    <xf numFmtId="167" fontId="9" fillId="0" borderId="0" xfId="75" applyNumberFormat="1" applyFont="1" applyAlignment="1">
      <alignment vertical="center"/>
    </xf>
    <xf numFmtId="0" fontId="5" fillId="0" borderId="0" xfId="207" applyFont="1" applyAlignment="1">
      <alignment vertical="center"/>
    </xf>
    <xf numFmtId="1" fontId="4" fillId="0" borderId="0" xfId="75" quotePrefix="1" applyNumberFormat="1" applyFont="1" applyAlignment="1">
      <alignment horizontal="left" vertical="center"/>
    </xf>
    <xf numFmtId="1" fontId="10" fillId="0" borderId="0" xfId="75" applyNumberFormat="1" applyFont="1" applyAlignment="1">
      <alignment vertical="center" wrapText="1"/>
    </xf>
    <xf numFmtId="1" fontId="9" fillId="0" borderId="0" xfId="75" applyNumberFormat="1" applyFont="1" applyAlignment="1">
      <alignment horizontal="left" vertical="center"/>
    </xf>
    <xf numFmtId="1" fontId="11" fillId="0" borderId="0" xfId="77" applyNumberFormat="1" applyFont="1" applyAlignment="1">
      <alignment vertical="center"/>
    </xf>
    <xf numFmtId="174" fontId="10" fillId="0" borderId="0" xfId="77" applyNumberFormat="1" applyFont="1" applyAlignment="1">
      <alignment vertical="center"/>
    </xf>
    <xf numFmtId="1" fontId="40" fillId="0" borderId="0" xfId="1" quotePrefix="1" applyNumberFormat="1" applyFont="1" applyAlignment="1">
      <alignment horizontal="right" vertical="center" readingOrder="2"/>
    </xf>
    <xf numFmtId="1" fontId="40" fillId="0" borderId="0" xfId="16" applyNumberFormat="1" applyFont="1" applyAlignment="1">
      <alignment horizontal="right" vertical="center" readingOrder="2"/>
    </xf>
    <xf numFmtId="0" fontId="100" fillId="0" borderId="0" xfId="207" applyFont="1" applyAlignment="1">
      <alignment horizontal="center" vertical="center" wrapText="1" readingOrder="2"/>
    </xf>
    <xf numFmtId="0" fontId="101" fillId="0" borderId="0" xfId="207" applyFont="1"/>
    <xf numFmtId="1" fontId="7" fillId="0" borderId="0" xfId="77" applyNumberFormat="1" applyFont="1" applyAlignment="1">
      <alignment horizontal="center" vertical="center" readingOrder="2"/>
    </xf>
    <xf numFmtId="167" fontId="10" fillId="0" borderId="0" xfId="75" applyNumberFormat="1" applyFont="1" applyAlignment="1">
      <alignment horizontal="left" vertical="center"/>
    </xf>
    <xf numFmtId="1" fontId="8" fillId="0" borderId="0" xfId="77" applyNumberFormat="1" applyFont="1" applyAlignment="1">
      <alignment horizontal="right" vertical="center"/>
    </xf>
    <xf numFmtId="1" fontId="8" fillId="0" borderId="0" xfId="77" applyNumberFormat="1" applyFont="1" applyAlignment="1">
      <alignment horizontal="left" vertical="center"/>
    </xf>
    <xf numFmtId="1" fontId="8" fillId="0" borderId="0" xfId="77" applyNumberFormat="1" applyFont="1" applyAlignment="1">
      <alignment horizontal="right" vertical="center" readingOrder="2"/>
    </xf>
    <xf numFmtId="0" fontId="2" fillId="0" borderId="14" xfId="207" applyFont="1" applyBorder="1"/>
    <xf numFmtId="0" fontId="2" fillId="0" borderId="14" xfId="207" applyFont="1" applyBorder="1" applyAlignment="1">
      <alignment horizontal="left"/>
    </xf>
    <xf numFmtId="1" fontId="9" fillId="0" borderId="0" xfId="77" applyNumberFormat="1" applyFont="1" applyAlignment="1">
      <alignment horizontal="left" vertical="center"/>
    </xf>
    <xf numFmtId="1" fontId="9" fillId="0" borderId="0" xfId="77" applyNumberFormat="1" applyFont="1" applyAlignment="1">
      <alignment horizontal="right" vertical="center" readingOrder="2"/>
    </xf>
    <xf numFmtId="0" fontId="15" fillId="0" borderId="0" xfId="207"/>
    <xf numFmtId="0" fontId="15" fillId="0" borderId="0" xfId="207" applyAlignment="1">
      <alignment horizontal="left" indent="1"/>
    </xf>
    <xf numFmtId="1" fontId="8" fillId="0" borderId="0" xfId="77" applyNumberFormat="1" applyFont="1" applyAlignment="1">
      <alignment horizontal="left"/>
    </xf>
    <xf numFmtId="1" fontId="9" fillId="0" borderId="0" xfId="77" applyNumberFormat="1" applyFont="1" applyAlignment="1">
      <alignment horizontal="left"/>
    </xf>
    <xf numFmtId="1" fontId="8" fillId="0" borderId="0" xfId="77" applyNumberFormat="1" applyFont="1" applyAlignment="1">
      <alignment horizontal="right" readingOrder="2"/>
    </xf>
    <xf numFmtId="0" fontId="2" fillId="19" borderId="15" xfId="207" applyFont="1" applyFill="1" applyBorder="1"/>
    <xf numFmtId="0" fontId="2" fillId="19" borderId="15" xfId="207" applyFont="1" applyFill="1" applyBorder="1" applyAlignment="1">
      <alignment horizontal="left"/>
    </xf>
    <xf numFmtId="167" fontId="10" fillId="2" borderId="0" xfId="75" applyNumberFormat="1" applyFont="1" applyFill="1" applyAlignment="1">
      <alignment vertical="center"/>
    </xf>
    <xf numFmtId="1" fontId="10" fillId="0" borderId="0" xfId="207" applyNumberFormat="1" applyFont="1" applyAlignment="1">
      <alignment horizontal="left" vertical="center"/>
    </xf>
    <xf numFmtId="0" fontId="2" fillId="19" borderId="0" xfId="207" applyFont="1" applyFill="1"/>
    <xf numFmtId="0" fontId="2" fillId="19" borderId="14" xfId="207" applyFont="1" applyFill="1" applyBorder="1"/>
    <xf numFmtId="0" fontId="12" fillId="0" borderId="0" xfId="207" applyFont="1" applyAlignment="1">
      <alignment vertical="center"/>
    </xf>
    <xf numFmtId="0" fontId="2" fillId="0" borderId="16" xfId="207" applyFont="1" applyBorder="1"/>
    <xf numFmtId="0" fontId="11" fillId="0" borderId="0" xfId="207" applyFont="1" applyAlignment="1">
      <alignment vertical="center"/>
    </xf>
    <xf numFmtId="0" fontId="11" fillId="0" borderId="0" xfId="207" applyFont="1" applyAlignment="1">
      <alignment horizontal="center" vertical="center"/>
    </xf>
    <xf numFmtId="1" fontId="11" fillId="0" borderId="0" xfId="75" quotePrefix="1" applyNumberFormat="1" applyFont="1" applyAlignment="1">
      <alignment horizontal="right" vertical="center" readingOrder="1"/>
    </xf>
    <xf numFmtId="1" fontId="23" fillId="18" borderId="0" xfId="75" applyNumberFormat="1" applyFont="1" applyFill="1" applyAlignment="1">
      <alignment horizontal="left" vertical="center"/>
    </xf>
    <xf numFmtId="0" fontId="20" fillId="18" borderId="0" xfId="207" applyFont="1" applyFill="1" applyAlignment="1">
      <alignment vertical="center"/>
    </xf>
    <xf numFmtId="0" fontId="20" fillId="18" borderId="0" xfId="207" applyFont="1" applyFill="1" applyAlignment="1">
      <alignment horizontal="center" vertical="center"/>
    </xf>
    <xf numFmtId="1" fontId="23" fillId="18" borderId="0" xfId="75" applyNumberFormat="1" applyFont="1" applyFill="1" applyAlignment="1">
      <alignment horizontal="right" vertical="center" readingOrder="2"/>
    </xf>
    <xf numFmtId="0" fontId="18" fillId="0" borderId="0" xfId="207" applyFont="1" applyAlignment="1">
      <alignment vertical="center"/>
    </xf>
    <xf numFmtId="0" fontId="103" fillId="0" borderId="0" xfId="207" applyFont="1" applyAlignment="1">
      <alignment horizontal="left" indent="2"/>
    </xf>
    <xf numFmtId="0" fontId="103" fillId="0" borderId="0" xfId="207" applyFont="1"/>
    <xf numFmtId="1" fontId="23" fillId="0" borderId="0" xfId="75" applyNumberFormat="1" applyFont="1" applyAlignment="1">
      <alignment horizontal="left" vertical="center"/>
    </xf>
    <xf numFmtId="195" fontId="12" fillId="0" borderId="0" xfId="290" applyNumberFormat="1" applyFont="1"/>
    <xf numFmtId="1" fontId="23" fillId="0" borderId="0" xfId="75" applyNumberFormat="1" applyFont="1" applyAlignment="1">
      <alignment horizontal="right" vertical="center" readingOrder="2"/>
    </xf>
    <xf numFmtId="1" fontId="20" fillId="0" borderId="0" xfId="75" applyNumberFormat="1" applyFont="1" applyAlignment="1">
      <alignment horizontal="left" vertical="center"/>
    </xf>
    <xf numFmtId="195" fontId="11" fillId="0" borderId="0" xfId="290" applyNumberFormat="1" applyFont="1"/>
    <xf numFmtId="174" fontId="20" fillId="0" borderId="0" xfId="207" applyNumberFormat="1" applyFont="1" applyAlignment="1">
      <alignment horizontal="right" vertical="center"/>
    </xf>
    <xf numFmtId="1" fontId="20" fillId="0" borderId="0" xfId="75" applyNumberFormat="1" applyFont="1" applyAlignment="1">
      <alignment horizontal="right" vertical="center"/>
    </xf>
    <xf numFmtId="1" fontId="23" fillId="0" borderId="0" xfId="75" applyNumberFormat="1" applyFont="1" applyAlignment="1">
      <alignment horizontal="right" vertical="center"/>
    </xf>
    <xf numFmtId="167" fontId="20" fillId="0" borderId="0" xfId="75" applyNumberFormat="1" applyFont="1" applyAlignment="1">
      <alignment vertical="center"/>
    </xf>
    <xf numFmtId="0" fontId="20" fillId="0" borderId="0" xfId="207" applyFont="1" applyAlignment="1">
      <alignment horizontal="right"/>
    </xf>
    <xf numFmtId="0" fontId="104" fillId="0" borderId="0" xfId="207" applyFont="1" applyAlignment="1">
      <alignment vertical="center"/>
    </xf>
    <xf numFmtId="0" fontId="20" fillId="0" borderId="0" xfId="207" applyFont="1" applyAlignment="1">
      <alignment vertical="center"/>
    </xf>
    <xf numFmtId="0" fontId="20" fillId="2" borderId="0" xfId="207" applyFont="1" applyFill="1" applyAlignment="1">
      <alignment vertical="center"/>
    </xf>
    <xf numFmtId="0" fontId="20" fillId="0" borderId="0" xfId="207" applyFont="1" applyAlignment="1">
      <alignment horizontal="center" vertical="center"/>
    </xf>
    <xf numFmtId="167" fontId="20" fillId="18" borderId="0" xfId="75" applyNumberFormat="1" applyFont="1" applyFill="1" applyAlignment="1">
      <alignment vertical="center"/>
    </xf>
    <xf numFmtId="167" fontId="20" fillId="18" borderId="0" xfId="75" applyNumberFormat="1" applyFont="1" applyFill="1" applyAlignment="1">
      <alignment horizontal="center" vertical="center"/>
    </xf>
    <xf numFmtId="167" fontId="18" fillId="0" borderId="0" xfId="75" applyNumberFormat="1" applyFont="1" applyAlignment="1">
      <alignment vertical="center"/>
    </xf>
    <xf numFmtId="195" fontId="0" fillId="0" borderId="0" xfId="290" applyNumberFormat="1" applyFont="1"/>
    <xf numFmtId="167" fontId="20" fillId="2" borderId="0" xfId="75" applyNumberFormat="1" applyFont="1" applyFill="1" applyAlignment="1">
      <alignment horizontal="right" vertical="center"/>
    </xf>
    <xf numFmtId="1" fontId="20" fillId="0" borderId="0" xfId="75" applyNumberFormat="1" applyFont="1" applyAlignment="1">
      <alignment horizontal="center" vertical="center"/>
    </xf>
    <xf numFmtId="167" fontId="20" fillId="18" borderId="0" xfId="75" applyNumberFormat="1" applyFont="1" applyFill="1" applyAlignment="1">
      <alignment horizontal="right" vertical="center"/>
    </xf>
    <xf numFmtId="1" fontId="20" fillId="18" borderId="0" xfId="75" applyNumberFormat="1" applyFont="1" applyFill="1" applyAlignment="1">
      <alignment horizontal="center" vertical="center"/>
    </xf>
    <xf numFmtId="167" fontId="20" fillId="0" borderId="0" xfId="75" applyNumberFormat="1" applyFont="1" applyAlignment="1">
      <alignment horizontal="center" vertical="center"/>
    </xf>
    <xf numFmtId="167" fontId="105" fillId="0" borderId="0" xfId="75" applyNumberFormat="1" applyFont="1" applyAlignment="1">
      <alignment vertical="center"/>
    </xf>
    <xf numFmtId="1" fontId="23" fillId="0" borderId="0" xfId="75" applyNumberFormat="1" applyFont="1" applyAlignment="1">
      <alignment horizontal="right" readingOrder="2"/>
    </xf>
    <xf numFmtId="1" fontId="18" fillId="0" borderId="0" xfId="75" applyNumberFormat="1" applyFont="1" applyAlignment="1">
      <alignment horizontal="left" vertical="center"/>
    </xf>
    <xf numFmtId="174" fontId="18" fillId="0" borderId="0" xfId="207" applyNumberFormat="1" applyFont="1" applyAlignment="1">
      <alignment horizontal="right" vertical="center"/>
    </xf>
    <xf numFmtId="1" fontId="18" fillId="0" borderId="0" xfId="75" applyNumberFormat="1" applyFont="1" applyAlignment="1">
      <alignment vertical="center"/>
    </xf>
    <xf numFmtId="1" fontId="18" fillId="0" borderId="0" xfId="75" applyNumberFormat="1" applyFont="1" applyAlignment="1">
      <alignment horizontal="right" vertical="center"/>
    </xf>
    <xf numFmtId="1" fontId="105" fillId="0" borderId="0" xfId="1" quotePrefix="1" applyNumberFormat="1" applyFont="1" applyAlignment="1">
      <alignment horizontal="left" vertical="center"/>
    </xf>
    <xf numFmtId="1" fontId="21" fillId="0" borderId="0" xfId="207" applyNumberFormat="1" applyFont="1" applyAlignment="1">
      <alignment horizontal="center" vertical="center"/>
    </xf>
    <xf numFmtId="167" fontId="5" fillId="0" borderId="0" xfId="291" applyNumberFormat="1" applyFont="1" applyAlignment="1">
      <alignment vertical="center"/>
    </xf>
    <xf numFmtId="1" fontId="5" fillId="0" borderId="0" xfId="291" applyNumberFormat="1" applyFont="1" applyAlignment="1">
      <alignment vertical="center"/>
    </xf>
    <xf numFmtId="1" fontId="13" fillId="0" borderId="0" xfId="291" applyNumberFormat="1" applyFont="1" applyAlignment="1">
      <alignment horizontal="left" vertical="center"/>
    </xf>
    <xf numFmtId="1" fontId="106" fillId="0" borderId="0" xfId="77" applyNumberFormat="1" applyFont="1" applyAlignment="1">
      <alignment horizontal="right" vertical="center" readingOrder="2"/>
    </xf>
    <xf numFmtId="0" fontId="9" fillId="0" borderId="0" xfId="10" applyFont="1"/>
    <xf numFmtId="167" fontId="9" fillId="0" borderId="0" xfId="291" applyNumberFormat="1" applyFont="1" applyAlignment="1">
      <alignment vertical="center"/>
    </xf>
    <xf numFmtId="0" fontId="10" fillId="0" borderId="0" xfId="207" applyFont="1" applyAlignment="1">
      <alignment vertical="center"/>
    </xf>
    <xf numFmtId="167" fontId="106" fillId="0" borderId="0" xfId="77" applyNumberFormat="1" applyFont="1"/>
    <xf numFmtId="1" fontId="17" fillId="0" borderId="0" xfId="291" quotePrefix="1" applyNumberFormat="1" applyFont="1" applyAlignment="1">
      <alignment horizontal="left" vertical="center"/>
    </xf>
    <xf numFmtId="1" fontId="5" fillId="0" borderId="0" xfId="207" applyNumberFormat="1" applyFont="1" applyAlignment="1">
      <alignment horizontal="center" vertical="center"/>
    </xf>
    <xf numFmtId="1" fontId="10" fillId="0" borderId="0" xfId="207" applyNumberFormat="1" applyFont="1" applyAlignment="1">
      <alignment horizontal="centerContinuous" vertical="center"/>
    </xf>
    <xf numFmtId="0" fontId="11" fillId="0" borderId="0" xfId="207" applyFont="1"/>
    <xf numFmtId="178" fontId="11" fillId="0" borderId="0" xfId="207" applyNumberFormat="1" applyFont="1"/>
    <xf numFmtId="0" fontId="12" fillId="0" borderId="0" xfId="207" applyFont="1"/>
    <xf numFmtId="1" fontId="12" fillId="0" borderId="0" xfId="79" applyNumberFormat="1" applyFont="1" applyAlignment="1">
      <alignment horizontal="right" readingOrder="2"/>
    </xf>
    <xf numFmtId="3" fontId="10" fillId="0" borderId="0" xfId="207" applyNumberFormat="1" applyFont="1" applyAlignment="1">
      <alignment horizontal="center" wrapText="1"/>
    </xf>
    <xf numFmtId="0" fontId="5" fillId="0" borderId="0" xfId="207" applyFont="1" applyAlignment="1">
      <alignment horizontal="center" wrapText="1"/>
    </xf>
    <xf numFmtId="0" fontId="2" fillId="20" borderId="0" xfId="207" applyFont="1" applyFill="1"/>
    <xf numFmtId="0" fontId="10" fillId="0" borderId="0" xfId="207" applyFont="1" applyAlignment="1">
      <alignment horizontal="center" vertical="center"/>
    </xf>
    <xf numFmtId="3" fontId="5" fillId="0" borderId="0" xfId="207" applyNumberFormat="1" applyFont="1" applyAlignment="1">
      <alignment vertical="center"/>
    </xf>
    <xf numFmtId="0" fontId="13" fillId="0" borderId="0" xfId="207" applyFont="1" applyAlignment="1">
      <alignment vertical="center"/>
    </xf>
    <xf numFmtId="1" fontId="11" fillId="0" borderId="0" xfId="1" applyNumberFormat="1" applyFont="1" applyAlignment="1">
      <alignment horizontal="left" vertical="center" readingOrder="2"/>
    </xf>
    <xf numFmtId="1" fontId="12" fillId="0" borderId="0" xfId="78" applyNumberFormat="1" applyFont="1" applyAlignment="1">
      <alignment vertical="center"/>
    </xf>
    <xf numFmtId="1" fontId="12" fillId="0" borderId="0" xfId="77" quotePrefix="1" applyNumberFormat="1" applyFont="1" applyAlignment="1">
      <alignment horizontal="right" vertical="center" readingOrder="2"/>
    </xf>
    <xf numFmtId="1" fontId="12" fillId="0" borderId="0" xfId="207" applyNumberFormat="1" applyFont="1" applyAlignment="1">
      <alignment vertical="center"/>
    </xf>
    <xf numFmtId="1" fontId="12" fillId="0" borderId="0" xfId="79" applyNumberFormat="1" applyFont="1" applyAlignment="1">
      <alignment horizontal="left" vertical="center"/>
    </xf>
    <xf numFmtId="0" fontId="9" fillId="0" borderId="0" xfId="207" applyFont="1" applyAlignment="1">
      <alignment horizontal="left" indent="1"/>
    </xf>
    <xf numFmtId="1" fontId="9" fillId="0" borderId="0" xfId="79" applyNumberFormat="1" applyFont="1" applyAlignment="1">
      <alignment horizontal="right" vertical="center" readingOrder="2"/>
    </xf>
    <xf numFmtId="167" fontId="9" fillId="0" borderId="0" xfId="79" applyNumberFormat="1" applyFont="1" applyAlignment="1">
      <alignment vertical="center"/>
    </xf>
    <xf numFmtId="167" fontId="8" fillId="0" borderId="0" xfId="79" applyNumberFormat="1" applyFont="1" applyAlignment="1">
      <alignment vertical="center"/>
    </xf>
    <xf numFmtId="0" fontId="107" fillId="0" borderId="0" xfId="207" applyFont="1"/>
    <xf numFmtId="1" fontId="8" fillId="0" borderId="0" xfId="79" applyNumberFormat="1" applyFont="1" applyAlignment="1">
      <alignment horizontal="right" readingOrder="2"/>
    </xf>
    <xf numFmtId="0" fontId="8" fillId="0" borderId="0" xfId="207" applyFont="1" applyAlignment="1">
      <alignment vertical="center"/>
    </xf>
    <xf numFmtId="0" fontId="108" fillId="0" borderId="0" xfId="207" applyFont="1"/>
    <xf numFmtId="1" fontId="5" fillId="0" borderId="0" xfId="207" applyNumberFormat="1" applyFont="1" applyAlignment="1">
      <alignment vertical="center" readingOrder="2"/>
    </xf>
    <xf numFmtId="1" fontId="13" fillId="0" borderId="0" xfId="207" quotePrefix="1" applyNumberFormat="1" applyFont="1" applyAlignment="1">
      <alignment horizontal="left" vertical="center"/>
    </xf>
    <xf numFmtId="2" fontId="9" fillId="0" borderId="0" xfId="70" applyNumberFormat="1" applyFont="1" applyAlignment="1">
      <alignment vertical="center"/>
    </xf>
    <xf numFmtId="2" fontId="8" fillId="0" borderId="0" xfId="70" applyNumberFormat="1" applyFont="1" applyAlignment="1">
      <alignment horizontal="right" vertical="center"/>
    </xf>
    <xf numFmtId="0" fontId="8" fillId="0" borderId="0" xfId="68" applyFont="1" applyAlignment="1">
      <alignment vertical="center" wrapText="1"/>
    </xf>
    <xf numFmtId="0" fontId="109" fillId="0" borderId="0" xfId="68" applyFont="1" applyAlignment="1">
      <alignment wrapText="1"/>
    </xf>
    <xf numFmtId="0" fontId="109" fillId="0" borderId="0" xfId="68" applyFont="1" applyAlignment="1">
      <alignment vertical="center" wrapText="1"/>
    </xf>
    <xf numFmtId="0" fontId="47" fillId="0" borderId="0" xfId="68" applyFont="1" applyAlignment="1">
      <alignment horizontal="right" vertical="center" wrapText="1"/>
    </xf>
    <xf numFmtId="0" fontId="8" fillId="0" borderId="0" xfId="68" applyFont="1" applyAlignment="1">
      <alignment horizontal="right" vertical="center" wrapText="1"/>
    </xf>
    <xf numFmtId="0" fontId="110" fillId="0" borderId="0" xfId="68" applyFont="1" applyAlignment="1">
      <alignment wrapText="1"/>
    </xf>
    <xf numFmtId="0" fontId="9" fillId="0" borderId="0" xfId="68" applyFont="1" applyAlignment="1">
      <alignment horizontal="center" vertical="center" wrapText="1"/>
    </xf>
    <xf numFmtId="0" fontId="110" fillId="0" borderId="0" xfId="68" applyFont="1" applyAlignment="1">
      <alignment horizontal="right" wrapText="1"/>
    </xf>
    <xf numFmtId="0" fontId="111" fillId="0" borderId="0" xfId="68" applyFont="1" applyAlignment="1">
      <alignment vertical="center" wrapText="1"/>
    </xf>
    <xf numFmtId="0" fontId="9" fillId="0" borderId="0" xfId="68" applyFont="1" applyAlignment="1">
      <alignment horizontal="right" vertical="center" wrapText="1"/>
    </xf>
    <xf numFmtId="0" fontId="111" fillId="0" borderId="0" xfId="68" applyFont="1" applyAlignment="1">
      <alignment horizontal="right" vertical="center" wrapText="1"/>
    </xf>
    <xf numFmtId="0" fontId="8" fillId="0" borderId="0" xfId="68" applyFont="1" applyAlignment="1">
      <alignment horizontal="center" vertical="center" wrapText="1"/>
    </xf>
    <xf numFmtId="0" fontId="110" fillId="0" borderId="0" xfId="68" applyFont="1" applyAlignment="1">
      <alignment vertical="center" wrapText="1"/>
    </xf>
    <xf numFmtId="3" fontId="112" fillId="0" borderId="0" xfId="55" applyNumberFormat="1" applyFont="1" applyAlignment="1">
      <alignment horizontal="center" vertical="center"/>
    </xf>
    <xf numFmtId="1" fontId="7" fillId="0" borderId="0" xfId="22" quotePrefix="1" applyNumberFormat="1" applyFont="1" applyAlignment="1">
      <alignment horizontal="left" vertical="center"/>
    </xf>
    <xf numFmtId="1" fontId="12" fillId="0" borderId="0" xfId="22" quotePrefix="1" applyNumberFormat="1" applyFont="1" applyAlignment="1">
      <alignment horizontal="left" vertical="center"/>
    </xf>
    <xf numFmtId="1" fontId="8" fillId="0" borderId="0" xfId="22" quotePrefix="1" applyNumberFormat="1" applyFont="1" applyAlignment="1">
      <alignment horizontal="right" vertical="center" readingOrder="2"/>
    </xf>
    <xf numFmtId="1" fontId="11" fillId="0" borderId="0" xfId="22" applyNumberFormat="1" applyFont="1" applyAlignment="1">
      <alignment horizontal="left" vertical="center"/>
    </xf>
    <xf numFmtId="3" fontId="11" fillId="0" borderId="0" xfId="22" applyNumberFormat="1" applyFont="1" applyAlignment="1">
      <alignment vertical="center"/>
    </xf>
    <xf numFmtId="1" fontId="9" fillId="0" borderId="0" xfId="22" applyNumberFormat="1" applyFont="1" applyAlignment="1">
      <alignment horizontal="right" vertical="center" readingOrder="2"/>
    </xf>
    <xf numFmtId="1" fontId="11" fillId="0" borderId="0" xfId="22" quotePrefix="1" applyNumberFormat="1" applyFont="1" applyAlignment="1">
      <alignment horizontal="left" vertical="center"/>
    </xf>
    <xf numFmtId="1" fontId="9" fillId="0" borderId="0" xfId="22" quotePrefix="1" applyNumberFormat="1" applyFont="1" applyAlignment="1">
      <alignment horizontal="right" vertical="center" readingOrder="2"/>
    </xf>
    <xf numFmtId="1" fontId="9" fillId="0" borderId="0" xfId="22" applyNumberFormat="1" applyFont="1" applyAlignment="1">
      <alignment vertical="center"/>
    </xf>
    <xf numFmtId="178" fontId="11" fillId="0" borderId="0" xfId="53" applyNumberFormat="1" applyFont="1" applyAlignment="1">
      <alignment vertical="center"/>
    </xf>
    <xf numFmtId="178" fontId="11" fillId="0" borderId="0" xfId="53" applyNumberFormat="1" applyFont="1" applyAlignment="1">
      <alignment horizontal="right" vertical="center"/>
    </xf>
    <xf numFmtId="180" fontId="113" fillId="0" borderId="0" xfId="55" applyNumberFormat="1" applyFont="1" applyAlignment="1">
      <alignment horizontal="right" vertical="center"/>
    </xf>
    <xf numFmtId="3" fontId="12" fillId="0" borderId="0" xfId="6" applyNumberFormat="1" applyFont="1" applyAlignment="1">
      <alignment horizontal="right" vertical="center"/>
    </xf>
    <xf numFmtId="1" fontId="12" fillId="0" borderId="0" xfId="57" quotePrefix="1" applyNumberFormat="1" applyFont="1" applyAlignment="1">
      <alignment horizontal="left" vertical="center"/>
    </xf>
    <xf numFmtId="180" fontId="114" fillId="0" borderId="0" xfId="55" applyNumberFormat="1" applyFont="1" applyAlignment="1">
      <alignment horizontal="right" vertical="center"/>
    </xf>
    <xf numFmtId="178" fontId="20" fillId="0" borderId="0" xfId="55" applyNumberFormat="1" applyFont="1" applyAlignment="1">
      <alignment horizontal="right" vertical="center"/>
    </xf>
    <xf numFmtId="1" fontId="11" fillId="0" borderId="0" xfId="57" quotePrefix="1" applyNumberFormat="1" applyFont="1" applyAlignment="1">
      <alignment horizontal="left" vertical="center"/>
    </xf>
    <xf numFmtId="1" fontId="20" fillId="0" borderId="0" xfId="57" quotePrefix="1" applyNumberFormat="1" applyFont="1" applyAlignment="1">
      <alignment horizontal="left" vertical="center"/>
    </xf>
    <xf numFmtId="0" fontId="11" fillId="0" borderId="0" xfId="10" applyFont="1" applyAlignment="1">
      <alignment horizontal="left" vertical="center"/>
    </xf>
    <xf numFmtId="3" fontId="5" fillId="0" borderId="0" xfId="6" applyNumberFormat="1" applyFont="1" applyAlignment="1">
      <alignment horizontal="right" vertical="center"/>
    </xf>
    <xf numFmtId="1" fontId="4" fillId="0" borderId="0" xfId="56" quotePrefix="1" applyNumberFormat="1" applyFont="1" applyAlignment="1">
      <alignment horizontal="left" vertical="center"/>
    </xf>
    <xf numFmtId="1" fontId="59" fillId="0" borderId="0" xfId="56" quotePrefix="1" applyNumberFormat="1" applyFont="1" applyAlignment="1">
      <alignment horizontal="right" vertical="center"/>
    </xf>
    <xf numFmtId="1" fontId="5" fillId="0" borderId="0" xfId="56" quotePrefix="1" applyNumberFormat="1" applyFont="1" applyAlignment="1">
      <alignment horizontal="right" vertical="center"/>
    </xf>
    <xf numFmtId="167" fontId="11" fillId="17" borderId="0" xfId="56" applyNumberFormat="1" applyFont="1" applyFill="1" applyAlignment="1">
      <alignment vertical="center"/>
    </xf>
    <xf numFmtId="3" fontId="10" fillId="0" borderId="0" xfId="56" applyNumberFormat="1" applyFont="1" applyAlignment="1">
      <alignment horizontal="right"/>
    </xf>
    <xf numFmtId="178" fontId="5" fillId="0" borderId="0" xfId="56" applyNumberFormat="1" applyFont="1" applyAlignment="1">
      <alignment horizontal="right"/>
    </xf>
    <xf numFmtId="178" fontId="5" fillId="0" borderId="0" xfId="56" quotePrefix="1" applyNumberFormat="1" applyFont="1" applyAlignment="1">
      <alignment horizontal="right" vertical="center"/>
    </xf>
    <xf numFmtId="1" fontId="4" fillId="0" borderId="0" xfId="56" quotePrefix="1" applyNumberFormat="1" applyFont="1" applyAlignment="1">
      <alignment vertical="center" readingOrder="2"/>
    </xf>
    <xf numFmtId="0" fontId="117" fillId="0" borderId="0" xfId="60" applyFont="1" applyAlignment="1">
      <alignment horizontal="right" vertical="center"/>
    </xf>
    <xf numFmtId="1" fontId="104" fillId="0" borderId="0" xfId="58" applyNumberFormat="1" applyFont="1" applyAlignment="1">
      <alignment horizontal="right" vertical="center" readingOrder="2"/>
    </xf>
    <xf numFmtId="1" fontId="104" fillId="0" borderId="0" xfId="58" quotePrefix="1" applyNumberFormat="1" applyFont="1" applyAlignment="1">
      <alignment horizontal="right" vertical="center" readingOrder="2"/>
    </xf>
    <xf numFmtId="1" fontId="10" fillId="0" borderId="0" xfId="63" quotePrefix="1" applyNumberFormat="1" applyFont="1" applyAlignment="1">
      <alignment horizontal="right" vertical="center"/>
    </xf>
    <xf numFmtId="1" fontId="12" fillId="0" borderId="0" xfId="63" applyNumberFormat="1" applyFont="1" applyAlignment="1">
      <alignment horizontal="center" vertical="center"/>
    </xf>
    <xf numFmtId="178" fontId="11" fillId="0" borderId="0" xfId="63" applyNumberFormat="1" applyFont="1" applyAlignment="1">
      <alignment horizontal="center" vertical="center"/>
    </xf>
    <xf numFmtId="1" fontId="11" fillId="0" borderId="0" xfId="63" applyNumberFormat="1" applyFont="1" applyAlignment="1">
      <alignment horizontal="center" vertical="center"/>
    </xf>
    <xf numFmtId="1" fontId="10" fillId="0" borderId="0" xfId="1" applyNumberFormat="1" applyFont="1" applyAlignment="1">
      <alignment horizontal="right" vertical="center"/>
    </xf>
    <xf numFmtId="1" fontId="10" fillId="0" borderId="0" xfId="63" applyNumberFormat="1" applyFont="1" applyAlignment="1">
      <alignment horizontal="centerContinuous" vertical="center"/>
    </xf>
    <xf numFmtId="3" fontId="11" fillId="0" borderId="0" xfId="63" applyNumberFormat="1" applyFont="1" applyAlignment="1">
      <alignment horizontal="right" vertical="center"/>
    </xf>
    <xf numFmtId="167" fontId="40" fillId="0" borderId="0" xfId="63" applyNumberFormat="1" applyFont="1" applyAlignment="1">
      <alignment horizontal="right" vertical="center" readingOrder="2"/>
    </xf>
    <xf numFmtId="167" fontId="13" fillId="0" borderId="0" xfId="63" applyNumberFormat="1" applyFont="1" applyAlignment="1">
      <alignment vertical="center"/>
    </xf>
    <xf numFmtId="0" fontId="10" fillId="0" borderId="0" xfId="22" applyNumberFormat="1" applyFont="1" applyAlignment="1">
      <alignment horizontal="right" vertical="center"/>
    </xf>
    <xf numFmtId="0" fontId="10" fillId="0" borderId="0" xfId="65" applyNumberFormat="1" applyFont="1" applyAlignment="1">
      <alignment horizontal="right" vertical="center"/>
    </xf>
    <xf numFmtId="1" fontId="10" fillId="0" borderId="0" xfId="65" applyNumberFormat="1" applyFont="1" applyAlignment="1">
      <alignment horizontal="right" vertical="center"/>
    </xf>
    <xf numFmtId="1" fontId="12" fillId="0" borderId="0" xfId="65" applyNumberFormat="1" applyFont="1" applyAlignment="1">
      <alignment horizontal="right" vertical="center"/>
    </xf>
    <xf numFmtId="167" fontId="10" fillId="0" borderId="0" xfId="65" applyNumberFormat="1" applyFont="1" applyAlignment="1">
      <alignment horizontal="right" vertical="center"/>
    </xf>
    <xf numFmtId="1" fontId="40" fillId="0" borderId="0" xfId="1" quotePrefix="1" applyNumberFormat="1" applyFont="1" applyAlignment="1">
      <alignment horizontal="left" vertical="center"/>
    </xf>
    <xf numFmtId="168" fontId="22" fillId="0" borderId="0" xfId="0" applyNumberFormat="1" applyFont="1"/>
    <xf numFmtId="3" fontId="118" fillId="0" borderId="0" xfId="0" applyNumberFormat="1" applyFont="1"/>
    <xf numFmtId="0" fontId="9" fillId="0" borderId="0" xfId="10" applyFont="1" applyAlignment="1">
      <alignment horizontal="right" readingOrder="2"/>
    </xf>
    <xf numFmtId="3" fontId="9" fillId="0" borderId="0" xfId="10" applyNumberFormat="1" applyFont="1" applyAlignment="1">
      <alignment horizontal="right" vertical="center" readingOrder="1"/>
    </xf>
    <xf numFmtId="0" fontId="9" fillId="0" borderId="0" xfId="10" applyFont="1" applyAlignment="1">
      <alignment horizontal="right" vertical="center" readingOrder="2"/>
    </xf>
    <xf numFmtId="3" fontId="8" fillId="0" borderId="0" xfId="10" applyNumberFormat="1" applyFont="1" applyAlignment="1">
      <alignment horizontal="right" readingOrder="1"/>
    </xf>
    <xf numFmtId="171" fontId="9" fillId="0" borderId="0" xfId="10" applyNumberFormat="1" applyFont="1" applyAlignment="1">
      <alignment vertical="center"/>
    </xf>
    <xf numFmtId="167" fontId="9" fillId="0" borderId="0" xfId="38" applyNumberFormat="1" applyFont="1" applyAlignment="1">
      <alignment vertical="center"/>
    </xf>
    <xf numFmtId="167" fontId="8" fillId="0" borderId="0" xfId="38" applyNumberFormat="1" applyFont="1" applyAlignment="1">
      <alignment horizontal="right" vertical="center"/>
    </xf>
    <xf numFmtId="167" fontId="9" fillId="0" borderId="0" xfId="38" applyNumberFormat="1" applyFont="1" applyAlignment="1">
      <alignment horizontal="right" vertical="center" readingOrder="2"/>
    </xf>
    <xf numFmtId="167" fontId="8" fillId="0" borderId="0" xfId="38" applyNumberFormat="1" applyFont="1" applyAlignment="1">
      <alignment horizontal="left" vertical="center"/>
    </xf>
    <xf numFmtId="3" fontId="86" fillId="0" borderId="0" xfId="10" applyNumberFormat="1" applyFont="1" applyAlignment="1">
      <alignment horizontal="right" vertical="center"/>
    </xf>
    <xf numFmtId="167" fontId="8" fillId="0" borderId="0" xfId="38" applyNumberFormat="1" applyFont="1" applyAlignment="1">
      <alignment horizontal="right" vertical="center" readingOrder="2"/>
    </xf>
    <xf numFmtId="3" fontId="118" fillId="0" borderId="0" xfId="0" applyNumberFormat="1" applyFont="1" applyAlignment="1">
      <alignment horizontal="right" vertical="center"/>
    </xf>
    <xf numFmtId="3" fontId="47" fillId="0" borderId="0" xfId="10" applyNumberFormat="1" applyFont="1" applyAlignment="1">
      <alignment horizontal="right" vertical="center"/>
    </xf>
    <xf numFmtId="167" fontId="8" fillId="0" borderId="0" xfId="37" applyNumberFormat="1" applyFont="1" applyAlignment="1">
      <alignment horizontal="left" vertical="center"/>
    </xf>
    <xf numFmtId="167" fontId="8" fillId="0" borderId="0" xfId="37" applyNumberFormat="1" applyFont="1" applyAlignment="1">
      <alignment horizontal="right" vertical="center" readingOrder="2"/>
    </xf>
    <xf numFmtId="167" fontId="9" fillId="0" borderId="0" xfId="38" quotePrefix="1" applyNumberFormat="1" applyFont="1" applyAlignment="1">
      <alignment horizontal="left" vertical="center"/>
    </xf>
    <xf numFmtId="167" fontId="8" fillId="0" borderId="0" xfId="38" quotePrefix="1" applyNumberFormat="1" applyFont="1" applyAlignment="1">
      <alignment horizontal="left" vertical="center"/>
    </xf>
    <xf numFmtId="167" fontId="8" fillId="0" borderId="0" xfId="37" applyNumberFormat="1" applyFont="1" applyAlignment="1">
      <alignment horizontal="right" vertical="center"/>
    </xf>
    <xf numFmtId="167" fontId="8" fillId="0" borderId="0" xfId="37" applyNumberFormat="1" applyFont="1" applyAlignment="1">
      <alignment vertical="center"/>
    </xf>
    <xf numFmtId="167" fontId="9" fillId="0" borderId="0" xfId="37" applyNumberFormat="1" applyFont="1" applyAlignment="1">
      <alignment vertical="center"/>
    </xf>
    <xf numFmtId="171" fontId="8" fillId="0" borderId="0" xfId="37" applyNumberFormat="1" applyFont="1" applyAlignment="1">
      <alignment horizontal="right" vertical="center"/>
    </xf>
    <xf numFmtId="167" fontId="8" fillId="0" borderId="0" xfId="34" quotePrefix="1" applyNumberFormat="1" applyFont="1" applyAlignment="1">
      <alignment horizontal="left" vertical="center"/>
    </xf>
    <xf numFmtId="167" fontId="8" fillId="0" borderId="0" xfId="34" quotePrefix="1" applyNumberFormat="1" applyFont="1" applyAlignment="1">
      <alignment horizontal="right" vertical="center" readingOrder="2"/>
    </xf>
    <xf numFmtId="167" fontId="9" fillId="0" borderId="0" xfId="37" applyNumberFormat="1" applyFont="1" applyAlignment="1">
      <alignment horizontal="left" vertical="center"/>
    </xf>
    <xf numFmtId="167" fontId="9" fillId="0" borderId="0" xfId="37" applyNumberFormat="1" applyFont="1" applyAlignment="1">
      <alignment horizontal="right" vertical="center" readingOrder="2"/>
    </xf>
    <xf numFmtId="167" fontId="8" fillId="0" borderId="0" xfId="34" applyNumberFormat="1" applyFont="1" applyAlignment="1">
      <alignment horizontal="left" vertical="center"/>
    </xf>
    <xf numFmtId="3" fontId="86" fillId="0" borderId="0" xfId="10" applyNumberFormat="1" applyFont="1" applyAlignment="1">
      <alignment vertical="center"/>
    </xf>
    <xf numFmtId="167" fontId="9" fillId="0" borderId="0" xfId="16" applyNumberFormat="1" applyFont="1" applyAlignment="1">
      <alignment horizontal="left" vertical="center"/>
    </xf>
    <xf numFmtId="171" fontId="8" fillId="0" borderId="0" xfId="10" applyNumberFormat="1" applyFont="1" applyAlignment="1">
      <alignment vertical="center"/>
    </xf>
    <xf numFmtId="0" fontId="9" fillId="0" borderId="0" xfId="10" quotePrefix="1" applyFont="1" applyAlignment="1">
      <alignment horizontal="right" vertical="center" readingOrder="2"/>
    </xf>
    <xf numFmtId="167" fontId="9" fillId="0" borderId="0" xfId="16" quotePrefix="1" applyNumberFormat="1" applyFont="1" applyAlignment="1">
      <alignment horizontal="left" vertical="center"/>
    </xf>
    <xf numFmtId="167" fontId="8" fillId="0" borderId="0" xfId="16" quotePrefix="1" applyNumberFormat="1" applyFont="1" applyAlignment="1">
      <alignment horizontal="left" vertical="center"/>
    </xf>
    <xf numFmtId="0" fontId="8" fillId="0" borderId="0" xfId="10" applyFont="1" applyAlignment="1">
      <alignment vertical="center" readingOrder="2"/>
    </xf>
    <xf numFmtId="167" fontId="8" fillId="0" borderId="0" xfId="40" quotePrefix="1" applyNumberFormat="1" applyFont="1" applyAlignment="1">
      <alignment horizontal="left" vertical="center"/>
    </xf>
    <xf numFmtId="167" fontId="9" fillId="0" borderId="0" xfId="40" applyNumberFormat="1" applyFont="1" applyAlignment="1">
      <alignment horizontal="right" vertical="center"/>
    </xf>
    <xf numFmtId="167" fontId="8" fillId="0" borderId="0" xfId="40" applyNumberFormat="1" applyFont="1" applyAlignment="1">
      <alignment horizontal="left" vertical="center"/>
    </xf>
    <xf numFmtId="3" fontId="86" fillId="0" borderId="0" xfId="10" applyNumberFormat="1" applyFont="1"/>
    <xf numFmtId="167" fontId="9" fillId="0" borderId="0" xfId="40" applyNumberFormat="1" applyFont="1" applyAlignment="1">
      <alignment horizontal="left" vertical="center"/>
    </xf>
    <xf numFmtId="3" fontId="9" fillId="0" borderId="0" xfId="10" applyNumberFormat="1" applyFont="1"/>
    <xf numFmtId="167" fontId="9" fillId="0" borderId="0" xfId="32" quotePrefix="1" applyNumberFormat="1" applyFont="1" applyAlignment="1">
      <alignment horizontal="right" vertical="center" readingOrder="2"/>
    </xf>
    <xf numFmtId="167" fontId="8" fillId="0" borderId="0" xfId="40" applyNumberFormat="1" applyFont="1" applyAlignment="1">
      <alignment vertical="center"/>
    </xf>
    <xf numFmtId="167" fontId="9" fillId="0" borderId="0" xfId="32" applyNumberFormat="1" applyFont="1" applyAlignment="1">
      <alignment horizontal="right" vertical="center" readingOrder="2"/>
    </xf>
    <xf numFmtId="3" fontId="8" fillId="0" borderId="0" xfId="10" applyNumberFormat="1" applyFont="1"/>
    <xf numFmtId="0" fontId="8" fillId="0" borderId="0" xfId="19" quotePrefix="1" applyNumberFormat="1" applyFont="1" applyAlignment="1">
      <alignment horizontal="left" vertical="center"/>
    </xf>
    <xf numFmtId="3" fontId="46" fillId="0" borderId="0" xfId="21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3" fontId="22" fillId="0" borderId="0" xfId="10" applyNumberFormat="1" applyFont="1" applyAlignment="1">
      <alignment vertical="center"/>
    </xf>
    <xf numFmtId="0" fontId="12" fillId="0" borderId="0" xfId="45" applyNumberFormat="1" applyFont="1" applyAlignment="1">
      <alignment horizontal="left" vertical="center"/>
    </xf>
    <xf numFmtId="3" fontId="12" fillId="0" borderId="0" xfId="45" applyNumberFormat="1" applyFont="1" applyAlignment="1">
      <alignment horizontal="right" vertical="center"/>
    </xf>
    <xf numFmtId="167" fontId="7" fillId="0" borderId="0" xfId="47" quotePrefix="1" applyNumberFormat="1" applyFont="1" applyAlignment="1">
      <alignment vertical="center" readingOrder="2"/>
    </xf>
    <xf numFmtId="167" fontId="7" fillId="0" borderId="0" xfId="47" quotePrefix="1" applyNumberFormat="1" applyFont="1" applyAlignment="1">
      <alignment horizontal="center" vertical="center" readingOrder="2"/>
    </xf>
    <xf numFmtId="167" fontId="7" fillId="0" borderId="0" xfId="47" quotePrefix="1" applyNumberFormat="1" applyFont="1" applyAlignment="1">
      <alignment horizontal="right" vertical="center" readingOrder="2"/>
    </xf>
    <xf numFmtId="49" fontId="8" fillId="0" borderId="0" xfId="48" applyNumberFormat="1" applyFont="1" applyAlignment="1">
      <alignment horizontal="left" vertical="center"/>
    </xf>
    <xf numFmtId="167" fontId="8" fillId="0" borderId="0" xfId="47" applyNumberFormat="1" applyFont="1" applyAlignment="1">
      <alignment vertical="center" readingOrder="2"/>
    </xf>
    <xf numFmtId="1" fontId="8" fillId="0" borderId="0" xfId="48" applyNumberFormat="1" applyFont="1" applyAlignment="1">
      <alignment horizontal="right" vertical="center"/>
    </xf>
    <xf numFmtId="167" fontId="9" fillId="0" borderId="0" xfId="47" applyNumberFormat="1" applyFont="1" applyAlignment="1">
      <alignment vertical="center"/>
    </xf>
    <xf numFmtId="167" fontId="8" fillId="0" borderId="0" xfId="47" applyNumberFormat="1" applyFont="1" applyAlignment="1">
      <alignment horizontal="right" vertical="center"/>
    </xf>
    <xf numFmtId="167" fontId="8" fillId="0" borderId="0" xfId="47" quotePrefix="1" applyNumberFormat="1" applyFont="1" applyAlignment="1">
      <alignment horizontal="left" vertical="center"/>
    </xf>
    <xf numFmtId="167" fontId="9" fillId="0" borderId="0" xfId="47" applyNumberFormat="1" applyFont="1" applyAlignment="1">
      <alignment horizontal="right" vertical="center" readingOrder="2"/>
    </xf>
    <xf numFmtId="167" fontId="8" fillId="0" borderId="0" xfId="47" applyNumberFormat="1" applyFont="1" applyAlignment="1">
      <alignment horizontal="right" vertical="center" readingOrder="2"/>
    </xf>
    <xf numFmtId="176" fontId="8" fillId="0" borderId="0" xfId="47" applyNumberFormat="1" applyFont="1" applyAlignment="1">
      <alignment vertical="center"/>
    </xf>
    <xf numFmtId="167" fontId="9" fillId="0" borderId="0" xfId="47" applyNumberFormat="1" applyFont="1" applyAlignment="1">
      <alignment horizontal="left" vertical="center"/>
    </xf>
    <xf numFmtId="0" fontId="8" fillId="0" borderId="0" xfId="49" applyFont="1" applyAlignment="1">
      <alignment vertical="center"/>
    </xf>
    <xf numFmtId="193" fontId="8" fillId="0" borderId="0" xfId="286" applyNumberFormat="1" applyFont="1" applyAlignment="1">
      <alignment vertical="center"/>
    </xf>
    <xf numFmtId="167" fontId="8" fillId="0" borderId="0" xfId="48" applyNumberFormat="1" applyFont="1" applyAlignment="1">
      <alignment horizontal="right" vertical="center" readingOrder="2"/>
    </xf>
    <xf numFmtId="167" fontId="8" fillId="0" borderId="0" xfId="50" applyNumberFormat="1" applyFont="1" applyAlignment="1">
      <alignment horizontal="left" vertical="center"/>
    </xf>
    <xf numFmtId="3" fontId="8" fillId="0" borderId="0" xfId="48" applyNumberFormat="1" applyFont="1" applyAlignment="1">
      <alignment vertical="center"/>
    </xf>
    <xf numFmtId="171" fontId="8" fillId="0" borderId="0" xfId="48" applyNumberFormat="1" applyFont="1" applyAlignment="1">
      <alignment vertical="center"/>
    </xf>
    <xf numFmtId="177" fontId="8" fillId="0" borderId="0" xfId="48" applyNumberFormat="1" applyFont="1" applyAlignment="1">
      <alignment vertical="center"/>
    </xf>
    <xf numFmtId="167" fontId="8" fillId="0" borderId="0" xfId="45" applyNumberFormat="1" applyFont="1" applyAlignment="1">
      <alignment horizontal="right" vertical="center" readingOrder="2"/>
    </xf>
    <xf numFmtId="167" fontId="9" fillId="0" borderId="0" xfId="47" applyNumberFormat="1" applyFont="1" applyAlignment="1">
      <alignment horizontal="right" vertical="center"/>
    </xf>
    <xf numFmtId="177" fontId="8" fillId="0" borderId="0" xfId="48" applyNumberFormat="1" applyFont="1" applyAlignment="1">
      <alignment horizontal="right" vertical="center"/>
    </xf>
    <xf numFmtId="0" fontId="8" fillId="0" borderId="0" xfId="49" applyFont="1" applyAlignment="1">
      <alignment horizontal="left" vertical="center"/>
    </xf>
    <xf numFmtId="167" fontId="9" fillId="0" borderId="0" xfId="48" quotePrefix="1" applyNumberFormat="1" applyFont="1" applyAlignment="1">
      <alignment horizontal="left" vertical="center"/>
    </xf>
    <xf numFmtId="167" fontId="9" fillId="0" borderId="0" xfId="48" applyNumberFormat="1" applyFont="1" applyAlignment="1">
      <alignment horizontal="right" vertical="center" readingOrder="2"/>
    </xf>
    <xf numFmtId="0" fontId="9" fillId="0" borderId="0" xfId="49" applyFont="1" applyAlignment="1">
      <alignment vertical="center"/>
    </xf>
    <xf numFmtId="0" fontId="9" fillId="0" borderId="0" xfId="10" applyFont="1" applyAlignment="1">
      <alignment horizontal="right" vertical="center"/>
    </xf>
    <xf numFmtId="3" fontId="9" fillId="0" borderId="0" xfId="47" applyNumberFormat="1" applyFont="1" applyAlignment="1">
      <alignment vertical="center"/>
    </xf>
    <xf numFmtId="167" fontId="9" fillId="0" borderId="0" xfId="48" quotePrefix="1" applyNumberFormat="1" applyFont="1" applyAlignment="1">
      <alignment horizontal="right" vertical="center" readingOrder="2"/>
    </xf>
    <xf numFmtId="3" fontId="9" fillId="0" borderId="0" xfId="10" applyNumberFormat="1" applyFont="1" applyAlignment="1">
      <alignment horizontal="right" vertical="center"/>
    </xf>
    <xf numFmtId="0" fontId="9" fillId="0" borderId="0" xfId="10" applyFont="1" applyAlignment="1">
      <alignment horizontal="left" vertical="center" indent="1"/>
    </xf>
    <xf numFmtId="0" fontId="97" fillId="0" borderId="0" xfId="52" applyFont="1" applyAlignment="1">
      <alignment horizontal="left" vertical="center" wrapText="1"/>
    </xf>
    <xf numFmtId="0" fontId="97" fillId="0" borderId="0" xfId="52" applyFont="1" applyAlignment="1">
      <alignment horizontal="right" vertical="center" wrapText="1"/>
    </xf>
    <xf numFmtId="0" fontId="98" fillId="0" borderId="0" xfId="52" applyFont="1" applyAlignment="1">
      <alignment horizontal="left" vertical="center"/>
    </xf>
    <xf numFmtId="0" fontId="98" fillId="0" borderId="0" xfId="52" applyFont="1" applyAlignment="1">
      <alignment horizontal="right" vertical="center" wrapText="1"/>
    </xf>
    <xf numFmtId="167" fontId="4" fillId="0" borderId="0" xfId="36" quotePrefix="1" applyNumberFormat="1" applyFont="1" applyAlignment="1">
      <alignment horizontal="left" vertical="center"/>
    </xf>
    <xf numFmtId="0" fontId="59" fillId="0" borderId="0" xfId="10" applyFont="1" applyAlignment="1">
      <alignment horizontal="right" vertical="center"/>
    </xf>
    <xf numFmtId="167" fontId="6" fillId="0" borderId="0" xfId="47" applyNumberFormat="1" applyFont="1" applyAlignment="1">
      <alignment horizontal="left" vertical="center"/>
    </xf>
    <xf numFmtId="0" fontId="93" fillId="0" borderId="0" xfId="10" applyFont="1" applyAlignment="1">
      <alignment horizontal="right" vertical="center"/>
    </xf>
    <xf numFmtId="169" fontId="4" fillId="0" borderId="0" xfId="66" quotePrefix="1" applyNumberFormat="1" applyFont="1" applyAlignment="1">
      <alignment horizontal="left" vertical="center"/>
    </xf>
    <xf numFmtId="169" fontId="4" fillId="0" borderId="0" xfId="66" applyNumberFormat="1" applyFont="1" applyAlignment="1">
      <alignment vertical="center"/>
    </xf>
    <xf numFmtId="0" fontId="8" fillId="0" borderId="0" xfId="69" applyFont="1" applyAlignment="1">
      <alignment horizontal="right" vertical="center"/>
    </xf>
    <xf numFmtId="169" fontId="8" fillId="0" borderId="0" xfId="66" applyNumberFormat="1" applyFont="1" applyAlignment="1">
      <alignment horizontal="right" vertical="center"/>
    </xf>
    <xf numFmtId="3" fontId="9" fillId="0" borderId="0" xfId="68" applyNumberFormat="1" applyFont="1" applyAlignment="1">
      <alignment horizontal="right" vertical="center"/>
    </xf>
    <xf numFmtId="3" fontId="8" fillId="0" borderId="0" xfId="68" applyNumberFormat="1" applyFont="1" applyAlignment="1">
      <alignment vertical="center"/>
    </xf>
    <xf numFmtId="2" fontId="4" fillId="0" borderId="0" xfId="70" quotePrefix="1" applyNumberFormat="1" applyFont="1" applyAlignment="1">
      <alignment horizontal="left" vertical="center"/>
    </xf>
    <xf numFmtId="2" fontId="4" fillId="0" borderId="0" xfId="70" quotePrefix="1" applyNumberFormat="1" applyFont="1" applyAlignment="1">
      <alignment horizontal="right" vertical="center" readingOrder="2"/>
    </xf>
    <xf numFmtId="169" fontId="7" fillId="0" borderId="0" xfId="73" quotePrefix="1" applyNumberFormat="1" applyFont="1" applyAlignment="1">
      <alignment vertical="center" readingOrder="2"/>
    </xf>
    <xf numFmtId="169" fontId="7" fillId="0" borderId="0" xfId="73" quotePrefix="1" applyNumberFormat="1" applyFont="1" applyAlignment="1">
      <alignment horizontal="right" vertical="center" readingOrder="2"/>
    </xf>
    <xf numFmtId="169" fontId="4" fillId="0" borderId="0" xfId="73" quotePrefix="1" applyNumberFormat="1" applyFont="1" applyAlignment="1">
      <alignment horizontal="center" vertical="center" readingOrder="2"/>
    </xf>
    <xf numFmtId="169" fontId="4" fillId="0" borderId="0" xfId="66" quotePrefix="1" applyNumberFormat="1" applyFont="1" applyAlignment="1">
      <alignment horizontal="right" vertical="center" readingOrder="2"/>
    </xf>
    <xf numFmtId="0" fontId="116" fillId="0" borderId="0" xfId="55" applyFont="1" applyAlignment="1">
      <alignment vertical="center"/>
    </xf>
    <xf numFmtId="0" fontId="116" fillId="0" borderId="0" xfId="292" applyFont="1" applyAlignment="1">
      <alignment vertical="center"/>
    </xf>
    <xf numFmtId="0" fontId="116" fillId="0" borderId="0" xfId="55" applyFont="1" applyAlignment="1">
      <alignment horizontal="right" vertical="center" wrapText="1" readingOrder="2"/>
    </xf>
    <xf numFmtId="3" fontId="116" fillId="0" borderId="0" xfId="55" applyNumberFormat="1" applyFont="1" applyAlignment="1">
      <alignment horizontal="right" vertical="center" wrapText="1" readingOrder="2"/>
    </xf>
    <xf numFmtId="0" fontId="116" fillId="0" borderId="0" xfId="55" applyFont="1" applyAlignment="1">
      <alignment horizontal="right" vertical="center" readingOrder="2"/>
    </xf>
    <xf numFmtId="1" fontId="10" fillId="0" borderId="0" xfId="21" applyNumberFormat="1" applyFont="1" applyAlignment="1">
      <alignment vertical="center"/>
    </xf>
    <xf numFmtId="1" fontId="5" fillId="0" borderId="0" xfId="54" applyNumberFormat="1" applyFont="1" applyAlignment="1">
      <alignment horizontal="right" vertical="center"/>
    </xf>
    <xf numFmtId="1" fontId="4" fillId="0" borderId="0" xfId="22" applyNumberFormat="1" applyFont="1" applyAlignment="1">
      <alignment vertical="center" readingOrder="2"/>
    </xf>
    <xf numFmtId="1" fontId="5" fillId="0" borderId="0" xfId="1" applyNumberFormat="1" applyFont="1" applyAlignment="1">
      <alignment horizontal="right" vertical="center"/>
    </xf>
    <xf numFmtId="1" fontId="5" fillId="0" borderId="0" xfId="22" quotePrefix="1" applyNumberFormat="1" applyFont="1" applyAlignment="1">
      <alignment horizontal="left" vertical="center"/>
    </xf>
    <xf numFmtId="180" fontId="11" fillId="0" borderId="0" xfId="22" applyNumberFormat="1" applyFont="1" applyAlignment="1">
      <alignment vertical="center"/>
    </xf>
    <xf numFmtId="1" fontId="11" fillId="0" borderId="0" xfId="22" quotePrefix="1" applyNumberFormat="1" applyFont="1" applyAlignment="1">
      <alignment horizontal="right" vertical="center" readingOrder="2"/>
    </xf>
    <xf numFmtId="180" fontId="5" fillId="0" borderId="0" xfId="22" applyNumberFormat="1" applyFont="1" applyAlignment="1">
      <alignment vertical="center"/>
    </xf>
    <xf numFmtId="1" fontId="12" fillId="0" borderId="0" xfId="22" applyNumberFormat="1" applyFont="1" applyAlignment="1">
      <alignment horizontal="left" vertical="center"/>
    </xf>
    <xf numFmtId="1" fontId="8" fillId="0" borderId="0" xfId="22" applyNumberFormat="1" applyFont="1" applyAlignment="1">
      <alignment horizontal="right" vertical="center" readingOrder="2"/>
    </xf>
    <xf numFmtId="180" fontId="5" fillId="0" borderId="0" xfId="55" applyNumberFormat="1" applyAlignment="1">
      <alignment vertical="center"/>
    </xf>
    <xf numFmtId="180" fontId="5" fillId="0" borderId="0" xfId="55" applyNumberFormat="1" applyAlignment="1">
      <alignment horizontal="right" vertical="center"/>
    </xf>
    <xf numFmtId="180" fontId="10" fillId="0" borderId="0" xfId="55" applyNumberFormat="1" applyFont="1" applyAlignment="1">
      <alignment horizontal="right" vertical="center"/>
    </xf>
    <xf numFmtId="174" fontId="5" fillId="0" borderId="0" xfId="22" applyNumberFormat="1" applyFont="1" applyAlignment="1">
      <alignment vertical="center"/>
    </xf>
    <xf numFmtId="174" fontId="10" fillId="0" borderId="0" xfId="22" applyNumberFormat="1" applyFont="1" applyAlignment="1">
      <alignment horizontal="center" vertical="center"/>
    </xf>
    <xf numFmtId="3" fontId="10" fillId="0" borderId="0" xfId="55" applyNumberFormat="1" applyFont="1" applyAlignment="1">
      <alignment vertical="center"/>
    </xf>
    <xf numFmtId="167" fontId="7" fillId="0" borderId="0" xfId="25" applyNumberFormat="1" applyFont="1" applyAlignment="1">
      <alignment horizontal="center" vertical="center"/>
    </xf>
    <xf numFmtId="0" fontId="4" fillId="0" borderId="0" xfId="10" applyFont="1" applyAlignment="1">
      <alignment horizontal="center" vertical="center" readingOrder="2"/>
    </xf>
    <xf numFmtId="1" fontId="11" fillId="0" borderId="0" xfId="1" quotePrefix="1" applyNumberFormat="1" applyFont="1" applyAlignment="1">
      <alignment horizontal="right" vertical="center" readingOrder="2"/>
    </xf>
    <xf numFmtId="3" fontId="2" fillId="0" borderId="0" xfId="0" applyNumberFormat="1" applyFont="1"/>
    <xf numFmtId="1" fontId="4" fillId="0" borderId="0" xfId="78" applyNumberFormat="1" applyFont="1" applyAlignment="1">
      <alignment horizontal="left" vertical="center"/>
    </xf>
    <xf numFmtId="1" fontId="4" fillId="0" borderId="0" xfId="78" applyNumberFormat="1" applyFont="1" applyAlignment="1">
      <alignment horizontal="right" vertical="center"/>
    </xf>
    <xf numFmtId="1" fontId="4" fillId="0" borderId="0" xfId="78" applyNumberFormat="1" applyFont="1" applyAlignment="1">
      <alignment vertical="center"/>
    </xf>
    <xf numFmtId="1" fontId="6" fillId="0" borderId="0" xfId="78" applyNumberFormat="1" applyFont="1" applyAlignment="1">
      <alignment vertical="center" readingOrder="2"/>
    </xf>
    <xf numFmtId="167" fontId="4" fillId="0" borderId="0" xfId="78" applyNumberFormat="1" applyFont="1" applyAlignment="1">
      <alignment vertical="center"/>
    </xf>
    <xf numFmtId="1" fontId="5" fillId="0" borderId="0" xfId="78" applyNumberFormat="1" applyFont="1" applyAlignment="1">
      <alignment vertical="center"/>
    </xf>
    <xf numFmtId="1" fontId="10" fillId="0" borderId="0" xfId="78" applyNumberFormat="1" applyFont="1" applyAlignment="1">
      <alignment horizontal="right" vertical="center"/>
    </xf>
    <xf numFmtId="1" fontId="5" fillId="0" borderId="0" xfId="78" applyNumberFormat="1" applyFont="1" applyAlignment="1">
      <alignment vertical="center" readingOrder="2"/>
    </xf>
    <xf numFmtId="167" fontId="5" fillId="0" borderId="0" xfId="78" applyNumberFormat="1" applyFont="1" applyAlignment="1">
      <alignment vertical="center"/>
    </xf>
    <xf numFmtId="1" fontId="7" fillId="0" borderId="0" xfId="78" quotePrefix="1" applyNumberFormat="1" applyFont="1" applyAlignment="1">
      <alignment horizontal="left" vertical="center"/>
    </xf>
    <xf numFmtId="1" fontId="7" fillId="0" borderId="0" xfId="78" applyNumberFormat="1" applyFont="1" applyAlignment="1">
      <alignment horizontal="right" vertical="center"/>
    </xf>
    <xf numFmtId="1" fontId="7" fillId="0" borderId="0" xfId="78" applyNumberFormat="1" applyFont="1" applyAlignment="1">
      <alignment vertical="center"/>
    </xf>
    <xf numFmtId="167" fontId="7" fillId="0" borderId="0" xfId="78" applyNumberFormat="1" applyFont="1" applyAlignment="1">
      <alignment vertical="center"/>
    </xf>
    <xf numFmtId="1" fontId="4" fillId="0" borderId="0" xfId="78" applyNumberFormat="1" applyFont="1" applyAlignment="1">
      <alignment vertical="center" readingOrder="2"/>
    </xf>
    <xf numFmtId="1" fontId="10" fillId="0" borderId="0" xfId="78" applyNumberFormat="1" applyFont="1" applyAlignment="1">
      <alignment vertical="center"/>
    </xf>
    <xf numFmtId="1" fontId="10" fillId="0" borderId="0" xfId="77" applyNumberFormat="1" applyFont="1" applyAlignment="1">
      <alignment horizontal="right" vertical="center" readingOrder="2"/>
    </xf>
    <xf numFmtId="1" fontId="10" fillId="0" borderId="0" xfId="77" quotePrefix="1" applyNumberFormat="1" applyFont="1" applyAlignment="1">
      <alignment horizontal="right" vertical="center" readingOrder="2"/>
    </xf>
    <xf numFmtId="1" fontId="10" fillId="0" borderId="0" xfId="78" applyNumberFormat="1" applyFont="1" applyAlignment="1">
      <alignment horizontal="left" vertical="center"/>
    </xf>
    <xf numFmtId="1" fontId="12" fillId="0" borderId="0" xfId="78" applyNumberFormat="1" applyFont="1" applyAlignment="1">
      <alignment horizontal="right" vertical="center"/>
    </xf>
    <xf numFmtId="1" fontId="119" fillId="0" borderId="0" xfId="16" applyNumberFormat="1" applyFont="1" applyAlignment="1">
      <alignment horizontal="left"/>
    </xf>
    <xf numFmtId="167" fontId="12" fillId="0" borderId="0" xfId="78" applyNumberFormat="1" applyFont="1" applyAlignment="1">
      <alignment vertical="center"/>
    </xf>
    <xf numFmtId="1" fontId="5" fillId="0" borderId="0" xfId="16" applyNumberFormat="1" applyFont="1" applyAlignment="1">
      <alignment horizontal="left"/>
    </xf>
    <xf numFmtId="1" fontId="120" fillId="0" borderId="0" xfId="207" applyNumberFormat="1" applyFont="1" applyAlignment="1">
      <alignment horizontal="right" readingOrder="2"/>
    </xf>
    <xf numFmtId="167" fontId="11" fillId="0" borderId="0" xfId="78" applyNumberFormat="1" applyFont="1" applyAlignment="1">
      <alignment vertical="center"/>
    </xf>
    <xf numFmtId="1" fontId="121" fillId="0" borderId="0" xfId="207" quotePrefix="1" applyNumberFormat="1" applyFont="1" applyAlignment="1">
      <alignment horizontal="right" readingOrder="2"/>
    </xf>
    <xf numFmtId="0" fontId="5" fillId="0" borderId="0" xfId="207" applyFont="1"/>
    <xf numFmtId="1" fontId="17" fillId="0" borderId="0" xfId="16" applyNumberFormat="1" applyFont="1" applyAlignment="1">
      <alignment horizontal="left"/>
    </xf>
    <xf numFmtId="1" fontId="120" fillId="0" borderId="0" xfId="207" quotePrefix="1" applyNumberFormat="1" applyFont="1" applyAlignment="1">
      <alignment horizontal="right" readingOrder="2"/>
    </xf>
    <xf numFmtId="1" fontId="17" fillId="0" borderId="0" xfId="16" quotePrefix="1" applyNumberFormat="1" applyFont="1" applyAlignment="1">
      <alignment horizontal="left"/>
    </xf>
    <xf numFmtId="167" fontId="120" fillId="0" borderId="0" xfId="78" applyNumberFormat="1" applyFont="1"/>
    <xf numFmtId="1" fontId="10" fillId="0" borderId="0" xfId="16" applyNumberFormat="1" applyFont="1" applyAlignment="1">
      <alignment horizontal="left"/>
    </xf>
    <xf numFmtId="1" fontId="5" fillId="0" borderId="0" xfId="16" quotePrefix="1" applyNumberFormat="1" applyFont="1" applyAlignment="1">
      <alignment horizontal="left"/>
    </xf>
    <xf numFmtId="1" fontId="121" fillId="0" borderId="0" xfId="207" applyNumberFormat="1" applyFont="1" applyAlignment="1">
      <alignment horizontal="right" readingOrder="2"/>
    </xf>
    <xf numFmtId="1" fontId="5" fillId="0" borderId="0" xfId="207" quotePrefix="1" applyNumberFormat="1" applyFont="1" applyAlignment="1">
      <alignment horizontal="left"/>
    </xf>
    <xf numFmtId="1" fontId="5" fillId="0" borderId="0" xfId="207" applyNumberFormat="1" applyFont="1" applyAlignment="1">
      <alignment horizontal="left"/>
    </xf>
    <xf numFmtId="1" fontId="120" fillId="0" borderId="0" xfId="207" applyNumberFormat="1" applyFont="1" applyAlignment="1">
      <alignment readingOrder="2"/>
    </xf>
    <xf numFmtId="167" fontId="12" fillId="0" borderId="0" xfId="77" applyNumberFormat="1" applyFont="1"/>
    <xf numFmtId="1" fontId="11" fillId="0" borderId="0" xfId="16" applyNumberFormat="1" applyFont="1" applyAlignment="1">
      <alignment horizontal="left" vertical="center"/>
    </xf>
    <xf numFmtId="1" fontId="11" fillId="0" borderId="0" xfId="16" quotePrefix="1" applyNumberFormat="1" applyFont="1" applyAlignment="1">
      <alignment horizontal="left" vertical="center"/>
    </xf>
    <xf numFmtId="3" fontId="10" fillId="0" borderId="0" xfId="78" applyNumberFormat="1" applyFont="1" applyAlignment="1">
      <alignment horizontal="right" vertical="center"/>
    </xf>
    <xf numFmtId="3" fontId="5" fillId="0" borderId="0" xfId="78" applyNumberFormat="1" applyFont="1" applyAlignment="1">
      <alignment vertical="center"/>
    </xf>
    <xf numFmtId="1" fontId="11" fillId="0" borderId="0" xfId="78" applyNumberFormat="1" applyFont="1" applyAlignment="1">
      <alignment vertical="center"/>
    </xf>
    <xf numFmtId="1" fontId="12" fillId="0" borderId="0" xfId="16" applyNumberFormat="1" applyFont="1" applyAlignment="1">
      <alignment horizontal="left" vertical="center"/>
    </xf>
    <xf numFmtId="1" fontId="4" fillId="0" borderId="0" xfId="78" applyNumberFormat="1" applyFont="1" applyAlignment="1">
      <alignment horizontal="right" vertical="center" readingOrder="2"/>
    </xf>
    <xf numFmtId="1" fontId="10" fillId="0" borderId="0" xfId="78" quotePrefix="1" applyNumberFormat="1" applyFont="1" applyAlignment="1">
      <alignment horizontal="right" vertical="center"/>
    </xf>
    <xf numFmtId="3" fontId="10" fillId="0" borderId="0" xfId="207" applyNumberFormat="1" applyFont="1" applyAlignment="1">
      <alignment horizontal="left"/>
    </xf>
    <xf numFmtId="3" fontId="18" fillId="3" borderId="0" xfId="16" applyNumberFormat="1" applyFont="1" applyFill="1" applyAlignment="1">
      <alignment horizontal="left"/>
    </xf>
    <xf numFmtId="1" fontId="20" fillId="0" borderId="0" xfId="207" quotePrefix="1" applyNumberFormat="1" applyFont="1" applyAlignment="1">
      <alignment horizontal="right" readingOrder="2"/>
    </xf>
    <xf numFmtId="3" fontId="5" fillId="3" borderId="0" xfId="16" quotePrefix="1" applyNumberFormat="1" applyFont="1" applyFill="1" applyAlignment="1">
      <alignment horizontal="left"/>
    </xf>
    <xf numFmtId="3" fontId="5" fillId="0" borderId="0" xfId="207" applyNumberFormat="1" applyFont="1"/>
    <xf numFmtId="3" fontId="5" fillId="0" borderId="0" xfId="16" applyNumberFormat="1" applyFont="1" applyAlignment="1">
      <alignment horizontal="left"/>
    </xf>
    <xf numFmtId="3" fontId="5" fillId="3" borderId="0" xfId="16" applyNumberFormat="1" applyFont="1" applyFill="1" applyAlignment="1">
      <alignment horizontal="left"/>
    </xf>
    <xf numFmtId="1" fontId="11" fillId="0" borderId="0" xfId="207" applyNumberFormat="1" applyFont="1" applyAlignment="1">
      <alignment horizontal="right" readingOrder="2"/>
    </xf>
    <xf numFmtId="3" fontId="11" fillId="0" borderId="0" xfId="78" applyNumberFormat="1" applyFont="1"/>
    <xf numFmtId="3" fontId="10" fillId="0" borderId="0" xfId="16" applyNumberFormat="1" applyFont="1" applyAlignment="1">
      <alignment horizontal="left"/>
    </xf>
    <xf numFmtId="3" fontId="5" fillId="0" borderId="0" xfId="16" quotePrefix="1" applyNumberFormat="1" applyFont="1" applyAlignment="1">
      <alignment horizontal="left"/>
    </xf>
    <xf numFmtId="167" fontId="13" fillId="0" borderId="0" xfId="78" applyNumberFormat="1" applyFont="1" applyAlignment="1">
      <alignment vertical="center"/>
    </xf>
    <xf numFmtId="3" fontId="5" fillId="0" borderId="0" xfId="78" applyNumberFormat="1" applyFont="1"/>
    <xf numFmtId="0" fontId="11" fillId="0" borderId="0" xfId="207" applyFont="1" applyAlignment="1">
      <alignment horizontal="right" vertical="center" readingOrder="2"/>
    </xf>
    <xf numFmtId="1" fontId="5" fillId="0" borderId="0" xfId="16" applyNumberFormat="1" applyFont="1" applyAlignment="1">
      <alignment horizontal="left" vertical="center"/>
    </xf>
    <xf numFmtId="167" fontId="10" fillId="0" borderId="0" xfId="78" applyNumberFormat="1" applyFont="1" applyAlignment="1">
      <alignment vertical="center"/>
    </xf>
    <xf numFmtId="1" fontId="5" fillId="3" borderId="0" xfId="75" applyNumberFormat="1" applyFont="1" applyFill="1" applyAlignment="1">
      <alignment vertical="center"/>
    </xf>
    <xf numFmtId="1" fontId="13" fillId="3" borderId="0" xfId="75" applyNumberFormat="1" applyFont="1" applyFill="1" applyAlignment="1">
      <alignment horizontal="left" vertical="center"/>
    </xf>
    <xf numFmtId="1" fontId="5" fillId="3" borderId="0" xfId="16" applyNumberFormat="1" applyFont="1" applyFill="1" applyAlignment="1">
      <alignment horizontal="right" vertical="center" readingOrder="2"/>
    </xf>
    <xf numFmtId="1" fontId="5" fillId="0" borderId="0" xfId="78" applyNumberFormat="1" applyFont="1" applyAlignment="1">
      <alignment horizontal="left" vertical="center"/>
    </xf>
    <xf numFmtId="178" fontId="10" fillId="0" borderId="0" xfId="6" applyNumberFormat="1" applyFont="1" applyAlignment="1">
      <alignment vertical="center"/>
    </xf>
    <xf numFmtId="3" fontId="20" fillId="0" borderId="0" xfId="10" applyNumberFormat="1" applyFont="1"/>
    <xf numFmtId="3" fontId="12" fillId="0" borderId="0" xfId="10" applyNumberFormat="1" applyFont="1" applyAlignment="1">
      <alignment horizontal="right"/>
    </xf>
    <xf numFmtId="0" fontId="12" fillId="0" borderId="0" xfId="10" applyFont="1" applyAlignment="1">
      <alignment horizontal="right" readingOrder="2"/>
    </xf>
    <xf numFmtId="0" fontId="11" fillId="0" borderId="0" xfId="10" quotePrefix="1" applyFont="1" applyAlignment="1">
      <alignment horizontal="left"/>
    </xf>
    <xf numFmtId="0" fontId="11" fillId="0" borderId="0" xfId="10" applyFont="1"/>
    <xf numFmtId="0" fontId="12" fillId="0" borderId="0" xfId="10" applyFont="1"/>
    <xf numFmtId="3" fontId="12" fillId="0" borderId="0" xfId="10" applyNumberFormat="1" applyFont="1" applyAlignment="1">
      <alignment horizontal="right" readingOrder="1"/>
    </xf>
    <xf numFmtId="3" fontId="20" fillId="0" borderId="0" xfId="0" applyNumberFormat="1" applyFont="1"/>
    <xf numFmtId="3" fontId="12" fillId="0" borderId="0" xfId="10" applyNumberFormat="1" applyFont="1" applyAlignment="1">
      <alignment horizontal="right" vertical="center" readingOrder="1"/>
    </xf>
    <xf numFmtId="3" fontId="12" fillId="0" borderId="0" xfId="10" applyNumberFormat="1" applyFont="1" applyAlignment="1">
      <alignment horizontal="right" vertical="center" wrapText="1" readingOrder="1"/>
    </xf>
    <xf numFmtId="3" fontId="12" fillId="0" borderId="0" xfId="10" applyNumberFormat="1" applyFont="1" applyAlignment="1">
      <alignment horizontal="right" wrapText="1" readingOrder="1"/>
    </xf>
    <xf numFmtId="0" fontId="11" fillId="0" borderId="0" xfId="10" quotePrefix="1" applyFont="1" applyAlignment="1">
      <alignment horizontal="left" vertical="center"/>
    </xf>
    <xf numFmtId="0" fontId="12" fillId="2" borderId="0" xfId="5" applyFont="1" applyFill="1" applyAlignment="1">
      <alignment horizontal="left" vertical="center"/>
    </xf>
    <xf numFmtId="3" fontId="36" fillId="0" borderId="0" xfId="6" applyNumberFormat="1" applyFont="1" applyAlignment="1">
      <alignment horizontal="right" vertical="center"/>
    </xf>
    <xf numFmtId="0" fontId="120" fillId="0" borderId="0" xfId="5" quotePrefix="1" applyFont="1" applyAlignment="1">
      <alignment horizontal="left" vertical="center"/>
    </xf>
    <xf numFmtId="168" fontId="20" fillId="0" borderId="0" xfId="0" applyNumberFormat="1" applyFont="1"/>
    <xf numFmtId="0" fontId="11" fillId="0" borderId="0" xfId="5" quotePrefix="1" applyFont="1" applyAlignment="1">
      <alignment horizontal="left" vertical="center"/>
    </xf>
    <xf numFmtId="165" fontId="120" fillId="0" borderId="0" xfId="7" applyFont="1" applyAlignment="1">
      <alignment vertical="center"/>
    </xf>
    <xf numFmtId="0" fontId="12" fillId="2" borderId="0" xfId="5" quotePrefix="1" applyFont="1" applyFill="1" applyAlignment="1">
      <alignment horizontal="left" vertical="center"/>
    </xf>
    <xf numFmtId="0" fontId="120" fillId="2" borderId="0" xfId="5" quotePrefix="1" applyFont="1" applyFill="1" applyAlignment="1">
      <alignment horizontal="left" vertical="center"/>
    </xf>
    <xf numFmtId="167" fontId="120" fillId="0" borderId="0" xfId="5" quotePrefix="1" applyNumberFormat="1" applyFont="1" applyAlignment="1">
      <alignment horizontal="left" vertical="center"/>
    </xf>
    <xf numFmtId="0" fontId="12" fillId="2" borderId="0" xfId="5" applyFont="1" applyFill="1" applyAlignment="1">
      <alignment vertical="center"/>
    </xf>
    <xf numFmtId="167" fontId="12" fillId="2" borderId="0" xfId="5" applyNumberFormat="1" applyFont="1" applyFill="1" applyAlignment="1">
      <alignment horizontal="left" vertical="center"/>
    </xf>
    <xf numFmtId="168" fontId="12" fillId="0" borderId="0" xfId="10" applyNumberFormat="1" applyFont="1"/>
    <xf numFmtId="3" fontId="12" fillId="0" borderId="0" xfId="6" applyNumberFormat="1" applyFont="1" applyAlignment="1">
      <alignment vertical="center"/>
    </xf>
    <xf numFmtId="1" fontId="11" fillId="0" borderId="0" xfId="10" applyNumberFormat="1" applyFont="1"/>
    <xf numFmtId="168" fontId="20" fillId="0" borderId="0" xfId="10" applyNumberFormat="1" applyFont="1"/>
    <xf numFmtId="167" fontId="12" fillId="2" borderId="0" xfId="5" quotePrefix="1" applyNumberFormat="1" applyFont="1" applyFill="1" applyAlignment="1">
      <alignment horizontal="left" vertical="center"/>
    </xf>
    <xf numFmtId="0" fontId="11" fillId="0" borderId="0" xfId="5" applyFont="1" applyAlignment="1">
      <alignment horizontal="left" vertical="center"/>
    </xf>
    <xf numFmtId="0" fontId="12" fillId="0" borderId="0" xfId="19" quotePrefix="1" applyNumberFormat="1" applyFont="1" applyAlignment="1">
      <alignment horizontal="left" vertical="center"/>
    </xf>
    <xf numFmtId="3" fontId="36" fillId="0" borderId="0" xfId="21" applyNumberFormat="1" applyFont="1" applyAlignment="1">
      <alignment vertical="center"/>
    </xf>
    <xf numFmtId="1" fontId="12" fillId="0" borderId="0" xfId="19" quotePrefix="1" applyNumberFormat="1" applyFont="1" applyAlignment="1">
      <alignment horizontal="left" vertical="center"/>
    </xf>
    <xf numFmtId="3" fontId="87" fillId="0" borderId="0" xfId="0" applyNumberFormat="1" applyFont="1" applyAlignment="1">
      <alignment vertical="center"/>
    </xf>
    <xf numFmtId="178" fontId="87" fillId="0" borderId="0" xfId="0" applyNumberFormat="1" applyFont="1" applyAlignment="1">
      <alignment vertical="center"/>
    </xf>
    <xf numFmtId="1" fontId="122" fillId="0" borderId="0" xfId="1" quotePrefix="1" applyNumberFormat="1" applyFont="1" applyAlignment="1">
      <alignment horizontal="left" vertical="center"/>
    </xf>
    <xf numFmtId="167" fontId="122" fillId="0" borderId="0" xfId="10" applyNumberFormat="1" applyFont="1" applyAlignment="1">
      <alignment vertical="center"/>
    </xf>
    <xf numFmtId="168" fontId="95" fillId="0" borderId="0" xfId="10" applyNumberFormat="1" applyFont="1" applyAlignment="1">
      <alignment horizontal="right" vertical="center"/>
    </xf>
    <xf numFmtId="176" fontId="96" fillId="0" borderId="0" xfId="47" applyNumberFormat="1" applyFont="1" applyAlignment="1">
      <alignment vertical="center"/>
    </xf>
    <xf numFmtId="167" fontId="95" fillId="0" borderId="0" xfId="47" applyNumberFormat="1" applyFont="1" applyAlignment="1">
      <alignment vertical="center" shrinkToFit="1"/>
    </xf>
    <xf numFmtId="167" fontId="95" fillId="0" borderId="0" xfId="47" applyNumberFormat="1" applyFont="1" applyAlignment="1">
      <alignment vertical="center"/>
    </xf>
    <xf numFmtId="193" fontId="95" fillId="0" borderId="0" xfId="286" applyNumberFormat="1" applyFont="1" applyAlignment="1">
      <alignment vertical="center"/>
    </xf>
    <xf numFmtId="0" fontId="123" fillId="0" borderId="0" xfId="52" applyFont="1" applyAlignment="1">
      <alignment horizontal="center"/>
    </xf>
    <xf numFmtId="3" fontId="13" fillId="0" borderId="0" xfId="52" applyNumberFormat="1" applyFont="1" applyAlignment="1">
      <alignment horizontal="right" vertical="center"/>
    </xf>
    <xf numFmtId="3" fontId="5" fillId="0" borderId="0" xfId="52" applyNumberFormat="1" applyFont="1" applyAlignment="1">
      <alignment vertical="center"/>
    </xf>
    <xf numFmtId="0" fontId="5" fillId="0" borderId="0" xfId="52" applyFont="1" applyAlignment="1">
      <alignment horizontal="left" vertical="center"/>
    </xf>
    <xf numFmtId="0" fontId="11" fillId="0" borderId="0" xfId="52" applyFont="1" applyAlignment="1">
      <alignment horizontal="right" vertical="center"/>
    </xf>
    <xf numFmtId="167" fontId="10" fillId="0" borderId="0" xfId="1" applyNumberFormat="1" applyFont="1" applyAlignment="1">
      <alignment horizontal="right" vertical="center" readingOrder="2"/>
    </xf>
    <xf numFmtId="167" fontId="10" fillId="0" borderId="0" xfId="1" applyNumberFormat="1" applyFont="1" applyAlignment="1">
      <alignment horizontal="left" vertical="center"/>
    </xf>
    <xf numFmtId="0" fontId="86" fillId="0" borderId="0" xfId="52" applyFont="1" applyAlignment="1">
      <alignment horizontal="right" vertical="center"/>
    </xf>
    <xf numFmtId="0" fontId="86" fillId="0" borderId="0" xfId="52" applyFont="1" applyAlignment="1">
      <alignment horizontal="left" vertical="center"/>
    </xf>
    <xf numFmtId="167" fontId="5" fillId="0" borderId="0" xfId="47" applyNumberFormat="1" applyFont="1" applyAlignment="1">
      <alignment vertical="top"/>
    </xf>
    <xf numFmtId="167" fontId="12" fillId="0" borderId="0" xfId="1" applyNumberFormat="1" applyFont="1" applyAlignment="1">
      <alignment horizontal="left" vertical="center"/>
    </xf>
    <xf numFmtId="167" fontId="12" fillId="0" borderId="0" xfId="1" applyNumberFormat="1" applyFont="1" applyAlignment="1">
      <alignment horizontal="right" vertical="center" readingOrder="2"/>
    </xf>
    <xf numFmtId="3" fontId="10" fillId="0" borderId="0" xfId="52" applyNumberFormat="1" applyFont="1" applyAlignment="1">
      <alignment horizontal="right" vertical="center"/>
    </xf>
    <xf numFmtId="0" fontId="97" fillId="0" borderId="17" xfId="52" applyFont="1" applyBorder="1" applyAlignment="1">
      <alignment horizontal="right"/>
    </xf>
    <xf numFmtId="168" fontId="36" fillId="0" borderId="0" xfId="52" applyNumberFormat="1" applyFont="1"/>
    <xf numFmtId="168" fontId="97" fillId="0" borderId="0" xfId="52" applyNumberFormat="1" applyFont="1"/>
    <xf numFmtId="171" fontId="10" fillId="0" borderId="0" xfId="10" applyNumberFormat="1" applyFont="1"/>
    <xf numFmtId="0" fontId="97" fillId="0" borderId="0" xfId="52" applyFont="1" applyAlignment="1">
      <alignment horizontal="right"/>
    </xf>
    <xf numFmtId="3" fontId="11" fillId="0" borderId="0" xfId="52" applyNumberFormat="1" applyFont="1" applyAlignment="1">
      <alignment horizontal="left"/>
    </xf>
    <xf numFmtId="3" fontId="12" fillId="0" borderId="0" xfId="52" applyNumberFormat="1" applyFont="1" applyAlignment="1">
      <alignment horizontal="left"/>
    </xf>
    <xf numFmtId="168" fontId="124" fillId="0" borderId="0" xfId="0" applyNumberFormat="1" applyFont="1" applyAlignment="1">
      <alignment vertical="center"/>
    </xf>
    <xf numFmtId="178" fontId="114" fillId="0" borderId="0" xfId="55" applyNumberFormat="1" applyFont="1" applyAlignment="1">
      <alignment horizontal="right" vertical="center"/>
    </xf>
    <xf numFmtId="1" fontId="20" fillId="0" borderId="0" xfId="55" applyNumberFormat="1" applyFont="1" applyAlignment="1">
      <alignment horizontal="right" vertical="center"/>
    </xf>
    <xf numFmtId="180" fontId="125" fillId="0" borderId="0" xfId="55" applyNumberFormat="1" applyFont="1" applyAlignment="1">
      <alignment horizontal="right" vertical="center"/>
    </xf>
    <xf numFmtId="180" fontId="126" fillId="0" borderId="0" xfId="55" applyNumberFormat="1" applyFont="1" applyAlignment="1">
      <alignment horizontal="right" vertical="center"/>
    </xf>
    <xf numFmtId="1" fontId="10" fillId="0" borderId="0" xfId="57" quotePrefix="1" applyNumberFormat="1" applyFont="1" applyAlignment="1">
      <alignment vertical="center"/>
    </xf>
    <xf numFmtId="1" fontId="10" fillId="18" borderId="0" xfId="53" quotePrefix="1" applyNumberFormat="1" applyFont="1" applyFill="1" applyAlignment="1">
      <alignment horizontal="left" vertical="center"/>
    </xf>
    <xf numFmtId="167" fontId="10" fillId="18" borderId="0" xfId="53" applyNumberFormat="1" applyFont="1" applyFill="1" applyAlignment="1">
      <alignment horizontal="right" vertical="center"/>
    </xf>
    <xf numFmtId="167" fontId="10" fillId="18" borderId="0" xfId="53" applyNumberFormat="1" applyFont="1" applyFill="1" applyAlignment="1">
      <alignment vertical="center"/>
    </xf>
    <xf numFmtId="1" fontId="12" fillId="18" borderId="0" xfId="53" quotePrefix="1" applyNumberFormat="1" applyFont="1" applyFill="1" applyAlignment="1">
      <alignment horizontal="right" vertical="center" readingOrder="2"/>
    </xf>
    <xf numFmtId="1" fontId="10" fillId="18" borderId="0" xfId="53" applyNumberFormat="1" applyFont="1" applyFill="1" applyAlignment="1">
      <alignment vertical="center"/>
    </xf>
    <xf numFmtId="167" fontId="12" fillId="18" borderId="0" xfId="53" applyNumberFormat="1" applyFont="1" applyFill="1" applyAlignment="1">
      <alignment vertical="center"/>
    </xf>
    <xf numFmtId="1" fontId="12" fillId="18" borderId="0" xfId="53" applyNumberFormat="1" applyFont="1" applyFill="1" applyAlignment="1">
      <alignment vertical="center"/>
    </xf>
    <xf numFmtId="167" fontId="5" fillId="18" borderId="0" xfId="53" applyNumberFormat="1" applyFont="1" applyFill="1" applyAlignment="1">
      <alignment vertical="center"/>
    </xf>
    <xf numFmtId="1" fontId="5" fillId="0" borderId="0" xfId="56" applyNumberFormat="1" applyFont="1" applyAlignment="1">
      <alignment horizontal="right"/>
    </xf>
    <xf numFmtId="0" fontId="12" fillId="0" borderId="0" xfId="45" applyNumberFormat="1" applyFont="1" applyAlignment="1">
      <alignment horizontal="right" vertical="center"/>
    </xf>
    <xf numFmtId="1" fontId="7" fillId="0" borderId="0" xfId="58" applyNumberFormat="1" applyFont="1" applyAlignment="1">
      <alignment horizontal="right" vertical="center" readingOrder="2"/>
    </xf>
    <xf numFmtId="1" fontId="21" fillId="0" borderId="0" xfId="78" applyNumberFormat="1" applyFont="1" applyAlignment="1">
      <alignment horizontal="center" vertical="center"/>
    </xf>
    <xf numFmtId="1" fontId="5" fillId="0" borderId="0" xfId="58" applyNumberFormat="1" applyFont="1" applyAlignment="1">
      <alignment horizontal="right" vertical="center"/>
    </xf>
    <xf numFmtId="1" fontId="10" fillId="0" borderId="0" xfId="58" quotePrefix="1" applyNumberFormat="1" applyFont="1" applyAlignment="1">
      <alignment horizontal="right" vertical="center"/>
    </xf>
    <xf numFmtId="1" fontId="5" fillId="0" borderId="0" xfId="58" quotePrefix="1" applyNumberFormat="1" applyFont="1" applyAlignment="1">
      <alignment horizontal="right" vertical="center"/>
    </xf>
    <xf numFmtId="1" fontId="18" fillId="0" borderId="0" xfId="58" quotePrefix="1" applyNumberFormat="1" applyFont="1" applyAlignment="1">
      <alignment horizontal="right" vertical="center"/>
    </xf>
    <xf numFmtId="178" fontId="5" fillId="0" borderId="0" xfId="58" applyNumberFormat="1" applyFont="1" applyAlignment="1">
      <alignment horizontal="right" vertical="center"/>
    </xf>
    <xf numFmtId="3" fontId="114" fillId="0" borderId="0" xfId="55" applyNumberFormat="1" applyFont="1" applyAlignment="1">
      <alignment horizontal="right" vertical="center"/>
    </xf>
    <xf numFmtId="3" fontId="113" fillId="0" borderId="0" xfId="55" applyNumberFormat="1" applyFont="1" applyAlignment="1">
      <alignment horizontal="right" vertical="center"/>
    </xf>
    <xf numFmtId="3" fontId="12" fillId="0" borderId="0" xfId="63" applyNumberFormat="1" applyFont="1" applyAlignment="1">
      <alignment horizontal="right" vertical="center"/>
    </xf>
    <xf numFmtId="3" fontId="12" fillId="0" borderId="0" xfId="63" applyNumberFormat="1" applyFont="1" applyAlignment="1">
      <alignment vertical="center"/>
    </xf>
    <xf numFmtId="167" fontId="13" fillId="0" borderId="0" xfId="63" applyNumberFormat="1" applyFont="1" applyAlignment="1">
      <alignment vertical="center" wrapText="1"/>
    </xf>
    <xf numFmtId="167" fontId="9" fillId="0" borderId="0" xfId="75" applyNumberFormat="1" applyFont="1" applyAlignment="1">
      <alignment horizontal="right" vertical="center"/>
    </xf>
    <xf numFmtId="0" fontId="12" fillId="0" borderId="0" xfId="68" applyFont="1" applyAlignment="1">
      <alignment horizontal="right" vertical="center" wrapText="1"/>
    </xf>
    <xf numFmtId="0" fontId="12" fillId="0" borderId="0" xfId="68" applyFont="1" applyAlignment="1">
      <alignment vertical="center" wrapText="1"/>
    </xf>
    <xf numFmtId="2" fontId="8" fillId="0" borderId="0" xfId="68" applyNumberFormat="1" applyFont="1" applyAlignment="1">
      <alignment horizontal="right" vertical="center"/>
    </xf>
    <xf numFmtId="0" fontId="20" fillId="0" borderId="0" xfId="0" applyFont="1"/>
    <xf numFmtId="0" fontId="10" fillId="0" borderId="0" xfId="207" applyFont="1" applyAlignment="1">
      <alignment horizontal="right" vertical="center"/>
    </xf>
    <xf numFmtId="1" fontId="10" fillId="0" borderId="0" xfId="291" applyNumberFormat="1" applyFont="1" applyAlignment="1">
      <alignment horizontal="left" vertical="center"/>
    </xf>
    <xf numFmtId="1" fontId="10" fillId="0" borderId="0" xfId="291" applyNumberFormat="1" applyFont="1" applyAlignment="1">
      <alignment horizontal="right" vertical="center"/>
    </xf>
    <xf numFmtId="0" fontId="102" fillId="0" borderId="0" xfId="10" applyFont="1" applyAlignment="1">
      <alignment vertical="center"/>
    </xf>
    <xf numFmtId="3" fontId="23" fillId="0" borderId="0" xfId="207" applyNumberFormat="1" applyFont="1"/>
    <xf numFmtId="3" fontId="20" fillId="0" borderId="0" xfId="207" applyNumberFormat="1" applyFont="1"/>
    <xf numFmtId="178" fontId="0" fillId="0" borderId="0" xfId="0" applyNumberFormat="1"/>
    <xf numFmtId="1" fontId="120" fillId="0" borderId="0" xfId="207" quotePrefix="1" applyNumberFormat="1" applyFont="1" applyAlignment="1">
      <alignment horizontal="distributed" vertical="distributed" readingOrder="2"/>
    </xf>
    <xf numFmtId="1" fontId="120" fillId="0" borderId="0" xfId="207" applyNumberFormat="1" applyFont="1" applyAlignment="1">
      <alignment horizontal="distributed" vertical="distributed" readingOrder="2"/>
    </xf>
    <xf numFmtId="3" fontId="10" fillId="0" borderId="0" xfId="78" applyNumberFormat="1" applyFont="1" applyAlignment="1">
      <alignment horizontal="left"/>
    </xf>
    <xf numFmtId="0" fontId="2" fillId="0" borderId="15" xfId="207" applyFont="1" applyBorder="1"/>
    <xf numFmtId="1" fontId="10" fillId="0" borderId="0" xfId="79" applyNumberFormat="1" applyFont="1" applyAlignment="1">
      <alignment vertical="center"/>
    </xf>
    <xf numFmtId="1" fontId="11" fillId="0" borderId="0" xfId="79" applyNumberFormat="1" applyFont="1" applyAlignment="1">
      <alignment horizontal="right" readingOrder="2"/>
    </xf>
    <xf numFmtId="1" fontId="11" fillId="0" borderId="0" xfId="79" quotePrefix="1" applyNumberFormat="1" applyFont="1" applyAlignment="1">
      <alignment horizontal="right" vertical="center" readingOrder="2"/>
    </xf>
    <xf numFmtId="195" fontId="12" fillId="0" borderId="0" xfId="290" applyNumberFormat="1" applyFont="1" applyFill="1"/>
    <xf numFmtId="0" fontId="9" fillId="0" borderId="0" xfId="207" applyFont="1" applyAlignment="1">
      <alignment vertical="center"/>
    </xf>
    <xf numFmtId="178" fontId="9" fillId="0" borderId="0" xfId="207" applyNumberFormat="1" applyFont="1" applyAlignment="1">
      <alignment vertical="center"/>
    </xf>
    <xf numFmtId="1" fontId="13" fillId="0" borderId="0" xfId="207" applyNumberFormat="1" applyFont="1" applyAlignment="1">
      <alignment horizontal="left" vertical="center"/>
    </xf>
    <xf numFmtId="3" fontId="8" fillId="0" borderId="0" xfId="207" applyNumberFormat="1" applyFont="1" applyAlignment="1">
      <alignment vertical="center"/>
    </xf>
    <xf numFmtId="3" fontId="8" fillId="0" borderId="0" xfId="207" applyNumberFormat="1" applyFont="1"/>
    <xf numFmtId="3" fontId="9" fillId="0" borderId="0" xfId="207" applyNumberFormat="1" applyFont="1" applyAlignment="1">
      <alignment vertical="center"/>
    </xf>
    <xf numFmtId="1" fontId="12" fillId="0" borderId="0" xfId="6" quotePrefix="1" applyNumberFormat="1" applyFont="1" applyAlignment="1">
      <alignment horizontal="right" vertical="center" readingOrder="2"/>
    </xf>
    <xf numFmtId="1" fontId="11" fillId="0" borderId="0" xfId="6" applyNumberFormat="1" applyFont="1" applyAlignment="1">
      <alignment horizontal="right" vertical="center" indent="1" readingOrder="2"/>
    </xf>
    <xf numFmtId="1" fontId="12" fillId="0" borderId="0" xfId="6" applyNumberFormat="1" applyFont="1" applyAlignment="1">
      <alignment horizontal="right" vertical="center"/>
    </xf>
    <xf numFmtId="0" fontId="12" fillId="0" borderId="0" xfId="5" applyFont="1" applyAlignment="1">
      <alignment horizontal="left" vertical="center"/>
    </xf>
    <xf numFmtId="168" fontId="12" fillId="0" borderId="0" xfId="0" applyNumberFormat="1" applyFont="1" applyAlignment="1">
      <alignment horizontal="right" vertical="center"/>
    </xf>
    <xf numFmtId="165" fontId="11" fillId="0" borderId="0" xfId="7" applyFont="1" applyAlignment="1">
      <alignment vertical="center"/>
    </xf>
    <xf numFmtId="0" fontId="12" fillId="0" borderId="0" xfId="5" quotePrefix="1" applyFont="1" applyAlignment="1">
      <alignment horizontal="left" vertical="center"/>
    </xf>
    <xf numFmtId="167" fontId="11" fillId="0" borderId="0" xfId="5" quotePrefix="1" applyNumberFormat="1" applyFont="1" applyAlignment="1">
      <alignment horizontal="left" vertical="center"/>
    </xf>
    <xf numFmtId="0" fontId="12" fillId="0" borderId="0" xfId="5" applyFont="1" applyAlignment="1">
      <alignment vertical="center"/>
    </xf>
    <xf numFmtId="167" fontId="12" fillId="0" borderId="0" xfId="5" applyNumberFormat="1" applyFont="1" applyAlignment="1">
      <alignment horizontal="left" vertical="center"/>
    </xf>
    <xf numFmtId="168" fontId="12" fillId="0" borderId="0" xfId="0" applyNumberFormat="1" applyFont="1"/>
    <xf numFmtId="168" fontId="12" fillId="0" borderId="0" xfId="0" applyNumberFormat="1" applyFont="1" applyAlignment="1">
      <alignment vertical="center"/>
    </xf>
    <xf numFmtId="1" fontId="11" fillId="0" borderId="0" xfId="0" applyNumberFormat="1" applyFont="1"/>
    <xf numFmtId="1" fontId="20" fillId="0" borderId="0" xfId="0" applyNumberFormat="1" applyFont="1"/>
    <xf numFmtId="168" fontId="20" fillId="0" borderId="0" xfId="0" applyNumberFormat="1" applyFont="1" applyAlignment="1">
      <alignment horizontal="right" vertical="center"/>
    </xf>
    <xf numFmtId="0" fontId="12" fillId="0" borderId="0" xfId="4" applyNumberFormat="1" applyFont="1" applyAlignment="1">
      <alignment horizontal="left" vertical="center"/>
    </xf>
    <xf numFmtId="3" fontId="12" fillId="0" borderId="0" xfId="3" applyNumberFormat="1" applyFont="1" applyAlignment="1">
      <alignment vertical="center"/>
    </xf>
    <xf numFmtId="0" fontId="10" fillId="0" borderId="0" xfId="1" applyNumberFormat="1" applyFont="1" applyAlignment="1">
      <alignment horizontal="right" vertical="center" readingOrder="2"/>
    </xf>
    <xf numFmtId="167" fontId="7" fillId="0" borderId="0" xfId="35" quotePrefix="1" applyNumberFormat="1" applyFont="1" applyAlignment="1">
      <alignment horizontal="left" vertical="center"/>
    </xf>
    <xf numFmtId="167" fontId="4" fillId="0" borderId="0" xfId="35" quotePrefix="1" applyNumberFormat="1" applyFont="1" applyAlignment="1">
      <alignment horizontal="right" vertical="center" readingOrder="2"/>
    </xf>
    <xf numFmtId="167" fontId="10" fillId="0" borderId="0" xfId="1" applyNumberFormat="1" applyFont="1" applyAlignment="1">
      <alignment horizontal="right" vertical="center"/>
    </xf>
    <xf numFmtId="3" fontId="47" fillId="0" borderId="0" xfId="0" applyNumberFormat="1" applyFont="1"/>
    <xf numFmtId="167" fontId="8" fillId="0" borderId="0" xfId="1" applyNumberFormat="1" applyFont="1" applyAlignment="1">
      <alignment horizontal="left" vertical="center"/>
    </xf>
    <xf numFmtId="167" fontId="8" fillId="0" borderId="0" xfId="1" applyNumberFormat="1" applyFont="1" applyAlignment="1">
      <alignment horizontal="right" vertical="center"/>
    </xf>
    <xf numFmtId="0" fontId="8" fillId="0" borderId="0" xfId="1" applyNumberFormat="1" applyFont="1" applyAlignment="1">
      <alignment horizontal="right" vertical="center" readingOrder="2"/>
    </xf>
    <xf numFmtId="0" fontId="8" fillId="0" borderId="0" xfId="1" applyNumberFormat="1" applyFont="1" applyAlignment="1">
      <alignment horizontal="left" vertical="center"/>
    </xf>
    <xf numFmtId="167" fontId="10" fillId="0" borderId="0" xfId="41" applyNumberFormat="1" applyFont="1" applyAlignment="1">
      <alignment vertical="center"/>
    </xf>
    <xf numFmtId="0" fontId="10" fillId="0" borderId="0" xfId="45" applyNumberFormat="1" applyFont="1" applyAlignment="1">
      <alignment vertical="center"/>
    </xf>
    <xf numFmtId="167" fontId="40" fillId="0" borderId="0" xfId="43" applyNumberFormat="1" applyFont="1" applyAlignment="1">
      <alignment vertical="center"/>
    </xf>
    <xf numFmtId="167" fontId="10" fillId="0" borderId="0" xfId="43" applyNumberFormat="1" applyFont="1" applyAlignment="1">
      <alignment horizontal="left" vertical="center"/>
    </xf>
    <xf numFmtId="167" fontId="10" fillId="0" borderId="0" xfId="43" applyNumberFormat="1" applyFont="1" applyAlignment="1">
      <alignment vertical="center"/>
    </xf>
    <xf numFmtId="167" fontId="41" fillId="0" borderId="0" xfId="43" applyNumberFormat="1" applyFont="1" applyAlignment="1">
      <alignment vertical="center"/>
    </xf>
    <xf numFmtId="167" fontId="12" fillId="0" borderId="0" xfId="43" applyNumberFormat="1" applyFont="1" applyAlignment="1">
      <alignment horizontal="left" vertical="center"/>
    </xf>
    <xf numFmtId="167" fontId="12" fillId="0" borderId="0" xfId="43" applyNumberFormat="1" applyFont="1" applyAlignment="1">
      <alignment vertical="center" readingOrder="2"/>
    </xf>
    <xf numFmtId="167" fontId="12" fillId="0" borderId="0" xfId="43" applyNumberFormat="1" applyFont="1" applyAlignment="1">
      <alignment horizontal="left" readingOrder="1"/>
    </xf>
    <xf numFmtId="167" fontId="12" fillId="0" borderId="0" xfId="43" applyNumberFormat="1" applyFont="1" applyAlignment="1">
      <alignment horizontal="left"/>
    </xf>
    <xf numFmtId="167" fontId="12" fillId="0" borderId="0" xfId="43" quotePrefix="1" applyNumberFormat="1" applyFont="1" applyAlignment="1">
      <alignment vertical="center" readingOrder="2"/>
    </xf>
    <xf numFmtId="0" fontId="34" fillId="0" borderId="0" xfId="10" applyFont="1" applyAlignment="1">
      <alignment vertical="center"/>
    </xf>
    <xf numFmtId="0" fontId="12" fillId="0" borderId="0" xfId="43" applyNumberFormat="1" applyFont="1" applyAlignment="1">
      <alignment horizontal="left" vertical="center"/>
    </xf>
    <xf numFmtId="167" fontId="7" fillId="0" borderId="0" xfId="48" quotePrefix="1" applyNumberFormat="1" applyFont="1" applyAlignment="1">
      <alignment horizontal="left" vertical="center"/>
    </xf>
    <xf numFmtId="177" fontId="4" fillId="0" borderId="0" xfId="48" applyNumberFormat="1" applyFont="1" applyAlignment="1">
      <alignment horizontal="right" vertical="center" readingOrder="2"/>
    </xf>
    <xf numFmtId="176" fontId="9" fillId="0" borderId="0" xfId="47" applyNumberFormat="1" applyFont="1" applyAlignment="1">
      <alignment vertical="center"/>
    </xf>
    <xf numFmtId="168" fontId="61" fillId="0" borderId="0" xfId="52" applyNumberFormat="1" applyFont="1" applyAlignment="1">
      <alignment vertical="center"/>
    </xf>
    <xf numFmtId="168" fontId="23" fillId="0" borderId="0" xfId="52" applyNumberFormat="1" applyFont="1" applyAlignment="1">
      <alignment vertical="center"/>
    </xf>
    <xf numFmtId="1" fontId="12" fillId="0" borderId="0" xfId="1" applyNumberFormat="1" applyFont="1" applyAlignment="1">
      <alignment horizontal="left" vertical="center"/>
    </xf>
    <xf numFmtId="1" fontId="12" fillId="0" borderId="0" xfId="1" applyNumberFormat="1" applyFont="1" applyAlignment="1">
      <alignment horizontal="right" vertical="center"/>
    </xf>
    <xf numFmtId="196" fontId="11" fillId="0" borderId="0" xfId="53" applyNumberFormat="1" applyFont="1" applyAlignment="1">
      <alignment vertical="center"/>
    </xf>
    <xf numFmtId="167" fontId="8" fillId="0" borderId="0" xfId="75" applyNumberFormat="1" applyFont="1" applyAlignment="1">
      <alignment horizontal="center" vertical="center"/>
    </xf>
    <xf numFmtId="178" fontId="20" fillId="0" borderId="0" xfId="0" applyNumberFormat="1" applyFont="1"/>
    <xf numFmtId="3" fontId="47" fillId="0" borderId="0" xfId="10" applyNumberFormat="1" applyFont="1" applyAlignment="1">
      <alignment vertical="center"/>
    </xf>
    <xf numFmtId="3" fontId="10" fillId="0" borderId="0" xfId="60" applyNumberFormat="1" applyFont="1" applyAlignment="1">
      <alignment horizontal="right" vertical="center"/>
    </xf>
    <xf numFmtId="3" fontId="5" fillId="0" borderId="0" xfId="60" applyNumberFormat="1" applyFont="1" applyAlignment="1">
      <alignment horizontal="right" vertical="center"/>
    </xf>
    <xf numFmtId="164" fontId="92" fillId="0" borderId="0" xfId="289" applyNumberFormat="1" applyFill="1" applyAlignment="1" applyProtection="1">
      <alignment horizontal="left" vertical="center" wrapText="1" readingOrder="1"/>
    </xf>
    <xf numFmtId="164" fontId="92" fillId="0" borderId="0" xfId="289" applyNumberFormat="1" applyFill="1" applyAlignment="1" applyProtection="1">
      <alignment horizontal="right" vertical="center" wrapText="1" readingOrder="2"/>
    </xf>
    <xf numFmtId="0" fontId="92" fillId="0" borderId="0" xfId="289" applyFill="1" applyAlignment="1" applyProtection="1">
      <alignment horizontal="right" vertical="center" wrapText="1" readingOrder="2"/>
    </xf>
    <xf numFmtId="0" fontId="92" fillId="0" borderId="0" xfId="289" applyFill="1" applyAlignment="1" applyProtection="1">
      <alignment horizontal="left" vertical="center" wrapText="1" readingOrder="1"/>
    </xf>
    <xf numFmtId="3" fontId="22" fillId="0" borderId="0" xfId="0" applyNumberFormat="1" applyFont="1"/>
    <xf numFmtId="3" fontId="18" fillId="0" borderId="0" xfId="0" applyNumberFormat="1" applyFont="1"/>
    <xf numFmtId="167" fontId="10" fillId="0" borderId="0" xfId="32" applyNumberFormat="1" applyFont="1" applyAlignment="1">
      <alignment vertical="center"/>
    </xf>
    <xf numFmtId="0" fontId="18" fillId="0" borderId="0" xfId="0" applyFont="1"/>
    <xf numFmtId="3" fontId="47" fillId="0" borderId="0" xfId="10" applyNumberFormat="1" applyFont="1"/>
    <xf numFmtId="178" fontId="36" fillId="0" borderId="0" xfId="6" applyNumberFormat="1" applyFont="1" applyAlignment="1">
      <alignment horizontal="right" vertical="center"/>
    </xf>
    <xf numFmtId="1" fontId="20" fillId="0" borderId="0" xfId="10" applyNumberFormat="1" applyFont="1"/>
    <xf numFmtId="167" fontId="12" fillId="0" borderId="0" xfId="19" applyNumberFormat="1" applyFont="1" applyAlignment="1">
      <alignment horizontal="left" vertical="center"/>
    </xf>
    <xf numFmtId="180" fontId="125" fillId="0" borderId="0" xfId="55" applyNumberFormat="1" applyFont="1" applyAlignment="1">
      <alignment horizontal="right" vertical="center" readingOrder="1"/>
    </xf>
    <xf numFmtId="167" fontId="40" fillId="0" borderId="0" xfId="56" applyNumberFormat="1" applyFont="1" applyAlignment="1">
      <alignment vertical="center"/>
    </xf>
    <xf numFmtId="3" fontId="5" fillId="0" borderId="0" xfId="58" quotePrefix="1" applyNumberFormat="1" applyFont="1" applyAlignment="1">
      <alignment horizontal="right" vertical="center"/>
    </xf>
    <xf numFmtId="3" fontId="23" fillId="0" borderId="0" xfId="0" applyNumberFormat="1" applyFont="1"/>
    <xf numFmtId="195" fontId="11" fillId="0" borderId="0" xfId="290" applyNumberFormat="1" applyFont="1" applyAlignment="1">
      <alignment horizontal="right" readingOrder="2"/>
    </xf>
    <xf numFmtId="0" fontId="84" fillId="0" borderId="0" xfId="0" applyFont="1" applyAlignment="1">
      <alignment horizontal="center"/>
    </xf>
    <xf numFmtId="0" fontId="85" fillId="0" borderId="0" xfId="0" applyFont="1" applyAlignment="1">
      <alignment horizontal="center"/>
    </xf>
    <xf numFmtId="1" fontId="10" fillId="0" borderId="0" xfId="3" applyNumberFormat="1" applyFont="1" applyAlignment="1">
      <alignment horizontal="right" vertical="center" readingOrder="2"/>
    </xf>
    <xf numFmtId="1" fontId="21" fillId="0" borderId="0" xfId="3" applyNumberFormat="1" applyFont="1" applyAlignment="1">
      <alignment horizontal="center" vertical="center"/>
    </xf>
    <xf numFmtId="1" fontId="4" fillId="0" borderId="0" xfId="3" applyNumberFormat="1" applyFont="1" applyAlignment="1">
      <alignment horizontal="right" vertical="center" readingOrder="2"/>
    </xf>
    <xf numFmtId="1" fontId="10" fillId="0" borderId="0" xfId="3" applyNumberFormat="1" applyFont="1" applyAlignment="1">
      <alignment horizontal="center" vertical="center" readingOrder="2"/>
    </xf>
    <xf numFmtId="0" fontId="7" fillId="0" borderId="0" xfId="8" applyNumberFormat="1" applyFont="1" applyAlignment="1">
      <alignment horizontal="right" vertical="center" readingOrder="2"/>
    </xf>
    <xf numFmtId="0" fontId="10" fillId="0" borderId="0" xfId="3" applyNumberFormat="1" applyFont="1" applyAlignment="1">
      <alignment horizontal="right" vertical="center" readingOrder="2"/>
    </xf>
    <xf numFmtId="1" fontId="10" fillId="0" borderId="0" xfId="3" quotePrefix="1" applyNumberFormat="1" applyFont="1" applyAlignment="1">
      <alignment horizontal="center" vertical="center"/>
    </xf>
    <xf numFmtId="167" fontId="10" fillId="0" borderId="0" xfId="15" applyFont="1" applyAlignment="1">
      <alignment horizontal="center" vertical="center"/>
    </xf>
    <xf numFmtId="0" fontId="10" fillId="0" borderId="0" xfId="17" applyNumberFormat="1" applyFont="1" applyAlignment="1">
      <alignment horizontal="center" vertical="center"/>
    </xf>
    <xf numFmtId="0" fontId="10" fillId="0" borderId="0" xfId="15" applyNumberFormat="1" applyFont="1" applyAlignment="1">
      <alignment horizontal="center" vertical="center"/>
    </xf>
    <xf numFmtId="167" fontId="7" fillId="0" borderId="0" xfId="14" applyNumberFormat="1" applyFont="1" applyAlignment="1">
      <alignment horizontal="right" vertical="center" readingOrder="2"/>
    </xf>
    <xf numFmtId="167" fontId="21" fillId="0" borderId="0" xfId="25" applyNumberFormat="1" applyFont="1" applyAlignment="1">
      <alignment horizontal="center" vertical="center"/>
    </xf>
    <xf numFmtId="0" fontId="7" fillId="0" borderId="0" xfId="10" applyFont="1" applyAlignment="1">
      <alignment horizontal="right" vertical="center" readingOrder="2"/>
    </xf>
    <xf numFmtId="0" fontId="21" fillId="0" borderId="0" xfId="10" applyFont="1" applyAlignment="1">
      <alignment horizontal="center" vertical="center"/>
    </xf>
    <xf numFmtId="0" fontId="4" fillId="0" borderId="0" xfId="10" quotePrefix="1" applyFont="1" applyAlignment="1">
      <alignment horizontal="right" vertical="center" readingOrder="2"/>
    </xf>
    <xf numFmtId="167" fontId="10" fillId="0" borderId="0" xfId="16" quotePrefix="1" applyNumberFormat="1" applyFont="1" applyAlignment="1">
      <alignment vertical="center"/>
    </xf>
    <xf numFmtId="167" fontId="10" fillId="0" borderId="0" xfId="16" applyNumberFormat="1" applyFont="1" applyAlignment="1">
      <alignment horizontal="center" vertical="center"/>
    </xf>
    <xf numFmtId="167" fontId="10" fillId="0" borderId="0" xfId="16" applyNumberFormat="1" applyFont="1" applyAlignment="1">
      <alignment horizontal="center" vertical="center" readingOrder="2"/>
    </xf>
    <xf numFmtId="167" fontId="10" fillId="0" borderId="0" xfId="16" quotePrefix="1" applyNumberFormat="1" applyFont="1" applyAlignment="1">
      <alignment horizontal="center" vertical="center" readingOrder="2"/>
    </xf>
    <xf numFmtId="167" fontId="4" fillId="0" borderId="0" xfId="16" applyNumberFormat="1" applyFont="1" applyAlignment="1">
      <alignment horizontal="right" vertical="center" readingOrder="2"/>
    </xf>
    <xf numFmtId="0" fontId="6" fillId="0" borderId="0" xfId="9" quotePrefix="1" applyNumberFormat="1" applyFont="1" applyAlignment="1">
      <alignment horizontal="right" vertical="center" readingOrder="2"/>
    </xf>
    <xf numFmtId="0" fontId="12" fillId="0" borderId="0" xfId="10" quotePrefix="1" applyFont="1" applyAlignment="1">
      <alignment horizontal="right" vertical="center" readingOrder="2"/>
    </xf>
    <xf numFmtId="0" fontId="12" fillId="0" borderId="0" xfId="10" applyFont="1" applyAlignment="1">
      <alignment horizontal="center" vertical="center" readingOrder="2"/>
    </xf>
    <xf numFmtId="0" fontId="12" fillId="0" borderId="0" xfId="10" applyFont="1" applyAlignment="1">
      <alignment horizontal="center" vertical="top"/>
    </xf>
    <xf numFmtId="0" fontId="12" fillId="0" borderId="0" xfId="10" quotePrefix="1" applyFont="1" applyAlignment="1">
      <alignment horizontal="center" vertical="top"/>
    </xf>
    <xf numFmtId="167" fontId="7" fillId="0" borderId="0" xfId="23" applyNumberFormat="1" applyFont="1" applyAlignment="1">
      <alignment horizontal="right" vertical="center" readingOrder="2"/>
    </xf>
    <xf numFmtId="0" fontId="7" fillId="0" borderId="0" xfId="23" applyNumberFormat="1" applyFont="1" applyAlignment="1">
      <alignment horizontal="right" vertical="center" readingOrder="2"/>
    </xf>
    <xf numFmtId="167" fontId="7" fillId="0" borderId="0" xfId="24" applyNumberFormat="1" applyFont="1" applyAlignment="1">
      <alignment horizontal="right" vertical="center" readingOrder="2"/>
    </xf>
    <xf numFmtId="167" fontId="4" fillId="0" borderId="0" xfId="24" quotePrefix="1" applyNumberFormat="1" applyFont="1" applyAlignment="1">
      <alignment horizontal="right" vertical="center" readingOrder="2"/>
    </xf>
    <xf numFmtId="167" fontId="21" fillId="0" borderId="0" xfId="27" applyNumberFormat="1" applyFont="1" applyAlignment="1">
      <alignment horizontal="center" vertical="center"/>
    </xf>
    <xf numFmtId="167" fontId="7" fillId="0" borderId="0" xfId="28" quotePrefix="1" applyNumberFormat="1" applyFont="1" applyAlignment="1">
      <alignment horizontal="right" vertical="center" readingOrder="2"/>
    </xf>
    <xf numFmtId="167" fontId="10" fillId="0" borderId="0" xfId="28" applyNumberFormat="1" applyFont="1" applyAlignment="1">
      <alignment horizontal="center" vertical="center"/>
    </xf>
    <xf numFmtId="167" fontId="6" fillId="0" borderId="0" xfId="32" applyNumberFormat="1" applyFont="1" applyAlignment="1">
      <alignment horizontal="right" vertical="center" readingOrder="2"/>
    </xf>
    <xf numFmtId="167" fontId="21" fillId="0" borderId="0" xfId="32" applyNumberFormat="1" applyFont="1" applyAlignment="1">
      <alignment horizontal="center" vertical="center"/>
    </xf>
    <xf numFmtId="170" fontId="21" fillId="0" borderId="0" xfId="33" applyNumberFormat="1" applyFont="1" applyAlignment="1">
      <alignment horizontal="center" vertical="center"/>
    </xf>
    <xf numFmtId="167" fontId="7" fillId="0" borderId="0" xfId="33" quotePrefix="1" applyNumberFormat="1" applyFont="1" applyAlignment="1">
      <alignment horizontal="right" vertical="center" readingOrder="2"/>
    </xf>
    <xf numFmtId="167" fontId="4" fillId="0" borderId="0" xfId="33" applyNumberFormat="1" applyFont="1" applyAlignment="1">
      <alignment horizontal="right" vertical="center" readingOrder="2"/>
    </xf>
    <xf numFmtId="167" fontId="10" fillId="0" borderId="0" xfId="34" applyNumberFormat="1" applyFont="1" applyAlignment="1">
      <alignment horizontal="center" vertical="center" readingOrder="2"/>
    </xf>
    <xf numFmtId="167" fontId="10" fillId="0" borderId="0" xfId="33" applyNumberFormat="1" applyFont="1" applyAlignment="1">
      <alignment horizontal="center" vertical="center"/>
    </xf>
    <xf numFmtId="167" fontId="10" fillId="0" borderId="0" xfId="33" quotePrefix="1" applyNumberFormat="1" applyFont="1" applyAlignment="1">
      <alignment horizontal="center" vertical="center"/>
    </xf>
    <xf numFmtId="167" fontId="7" fillId="0" borderId="0" xfId="35" quotePrefix="1" applyNumberFormat="1" applyFont="1" applyAlignment="1">
      <alignment horizontal="right" vertical="center" readingOrder="2"/>
    </xf>
    <xf numFmtId="0" fontId="7" fillId="0" borderId="0" xfId="10" quotePrefix="1" applyFont="1" applyAlignment="1">
      <alignment horizontal="right" vertical="center" readingOrder="2"/>
    </xf>
    <xf numFmtId="0" fontId="4" fillId="0" borderId="0" xfId="10" applyFont="1" applyAlignment="1">
      <alignment horizontal="right" vertical="center" readingOrder="2"/>
    </xf>
    <xf numFmtId="167" fontId="10" fillId="0" borderId="0" xfId="34" applyNumberFormat="1" applyFont="1" applyAlignment="1">
      <alignment horizontal="center" vertical="center"/>
    </xf>
    <xf numFmtId="167" fontId="7" fillId="0" borderId="0" xfId="37" quotePrefix="1" applyNumberFormat="1" applyFont="1" applyAlignment="1">
      <alignment horizontal="right" vertical="center" readingOrder="2"/>
    </xf>
    <xf numFmtId="174" fontId="21" fillId="0" borderId="0" xfId="10" applyNumberFormat="1" applyFont="1" applyAlignment="1">
      <alignment horizontal="center" vertical="center"/>
    </xf>
    <xf numFmtId="167" fontId="21" fillId="0" borderId="0" xfId="38" applyNumberFormat="1" applyFont="1" applyAlignment="1">
      <alignment horizontal="center" vertical="center"/>
    </xf>
    <xf numFmtId="0" fontId="6" fillId="0" borderId="0" xfId="32" applyNumberFormat="1" applyFont="1" applyAlignment="1">
      <alignment horizontal="right" vertical="center" readingOrder="2"/>
    </xf>
    <xf numFmtId="0" fontId="10" fillId="0" borderId="0" xfId="39" applyNumberFormat="1" applyFont="1" applyAlignment="1">
      <alignment horizontal="right" vertical="center"/>
    </xf>
    <xf numFmtId="167" fontId="6" fillId="0" borderId="0" xfId="36" applyNumberFormat="1" applyFont="1" applyAlignment="1">
      <alignment horizontal="right" vertical="center" readingOrder="2"/>
    </xf>
    <xf numFmtId="167" fontId="21" fillId="0" borderId="0" xfId="40" applyNumberFormat="1" applyFont="1" applyAlignment="1">
      <alignment horizontal="center" vertical="center"/>
    </xf>
    <xf numFmtId="167" fontId="7" fillId="0" borderId="0" xfId="36" quotePrefix="1" applyNumberFormat="1" applyFont="1" applyAlignment="1">
      <alignment horizontal="right" vertical="center" readingOrder="2"/>
    </xf>
    <xf numFmtId="1" fontId="10" fillId="0" borderId="0" xfId="34" applyNumberFormat="1" applyFont="1" applyAlignment="1">
      <alignment horizontal="center" vertical="center" readingOrder="2"/>
    </xf>
    <xf numFmtId="1" fontId="10" fillId="0" borderId="0" xfId="34" applyNumberFormat="1" applyFont="1" applyAlignment="1">
      <alignment horizontal="center" vertical="center"/>
    </xf>
    <xf numFmtId="1" fontId="10" fillId="0" borderId="0" xfId="36" applyNumberFormat="1" applyFont="1" applyAlignment="1">
      <alignment horizontal="center" vertical="center"/>
    </xf>
    <xf numFmtId="167" fontId="7" fillId="0" borderId="0" xfId="41" quotePrefix="1" applyNumberFormat="1" applyFont="1" applyAlignment="1">
      <alignment horizontal="right" vertical="center" readingOrder="2"/>
    </xf>
    <xf numFmtId="167" fontId="7" fillId="0" borderId="0" xfId="34" quotePrefix="1" applyNumberFormat="1" applyFont="1" applyAlignment="1">
      <alignment horizontal="right" vertical="center" readingOrder="2"/>
    </xf>
    <xf numFmtId="3" fontId="12" fillId="0" borderId="0" xfId="10" applyNumberFormat="1" applyFont="1" applyAlignment="1">
      <alignment horizontal="right" vertical="center"/>
    </xf>
    <xf numFmtId="0" fontId="6" fillId="0" borderId="0" xfId="36" applyNumberFormat="1" applyFont="1" applyAlignment="1">
      <alignment horizontal="right" vertical="center" readingOrder="2"/>
    </xf>
    <xf numFmtId="0" fontId="4" fillId="0" borderId="0" xfId="45" applyNumberFormat="1" applyFont="1" applyAlignment="1">
      <alignment horizontal="right" vertical="center" readingOrder="2"/>
    </xf>
    <xf numFmtId="0" fontId="10" fillId="0" borderId="0" xfId="45" applyNumberFormat="1" applyFont="1" applyAlignment="1">
      <alignment horizontal="center" vertical="center" readingOrder="2"/>
    </xf>
    <xf numFmtId="0" fontId="10" fillId="0" borderId="0" xfId="45" quotePrefix="1" applyNumberFormat="1" applyFont="1" applyAlignment="1">
      <alignment horizontal="center" vertical="center" readingOrder="2"/>
    </xf>
    <xf numFmtId="0" fontId="10" fillId="0" borderId="0" xfId="45" applyNumberFormat="1" applyFont="1" applyAlignment="1">
      <alignment horizontal="right" vertical="center" readingOrder="2"/>
    </xf>
    <xf numFmtId="0" fontId="10" fillId="0" borderId="0" xfId="45" applyNumberFormat="1" applyFont="1" applyAlignment="1">
      <alignment horizontal="center" vertical="center"/>
    </xf>
    <xf numFmtId="0" fontId="10" fillId="0" borderId="0" xfId="45" quotePrefix="1" applyNumberFormat="1" applyFont="1" applyAlignment="1">
      <alignment horizontal="center" vertical="center"/>
    </xf>
    <xf numFmtId="0" fontId="12" fillId="0" borderId="0" xfId="45" applyNumberFormat="1" applyFont="1" applyAlignment="1">
      <alignment horizontal="right" vertical="center"/>
    </xf>
    <xf numFmtId="167" fontId="6" fillId="0" borderId="0" xfId="43" applyNumberFormat="1" applyFont="1" applyAlignment="1">
      <alignment horizontal="right" vertical="center" readingOrder="2"/>
    </xf>
    <xf numFmtId="167" fontId="7" fillId="0" borderId="0" xfId="46" quotePrefix="1" applyNumberFormat="1" applyFont="1" applyAlignment="1">
      <alignment horizontal="right" vertical="center" readingOrder="2"/>
    </xf>
    <xf numFmtId="167" fontId="12" fillId="0" borderId="0" xfId="46" applyNumberFormat="1" applyFont="1" applyAlignment="1">
      <alignment horizontal="center" vertical="center"/>
    </xf>
    <xf numFmtId="175" fontId="21" fillId="0" borderId="0" xfId="46" applyNumberFormat="1" applyFont="1" applyAlignment="1">
      <alignment horizontal="center" vertical="center"/>
    </xf>
    <xf numFmtId="3" fontId="8" fillId="0" borderId="0" xfId="48" applyNumberFormat="1" applyFont="1" applyAlignment="1">
      <alignment horizontal="right" vertical="center"/>
    </xf>
    <xf numFmtId="3" fontId="8" fillId="0" borderId="0" xfId="47" applyNumberFormat="1" applyFont="1" applyAlignment="1">
      <alignment horizontal="center" vertical="center"/>
    </xf>
    <xf numFmtId="177" fontId="8" fillId="0" borderId="0" xfId="48" applyNumberFormat="1" applyFont="1" applyAlignment="1">
      <alignment horizontal="center" vertical="center" readingOrder="2"/>
    </xf>
    <xf numFmtId="167" fontId="8" fillId="0" borderId="0" xfId="47" applyNumberFormat="1" applyFont="1" applyAlignment="1">
      <alignment horizontal="center" vertical="center"/>
    </xf>
    <xf numFmtId="167" fontId="8" fillId="0" borderId="0" xfId="47" quotePrefix="1" applyNumberFormat="1" applyFont="1" applyAlignment="1">
      <alignment horizontal="right" vertical="center"/>
    </xf>
    <xf numFmtId="167" fontId="6" fillId="0" borderId="0" xfId="48" quotePrefix="1" applyNumberFormat="1" applyFont="1" applyAlignment="1">
      <alignment horizontal="right" vertical="center" readingOrder="2"/>
    </xf>
    <xf numFmtId="167" fontId="4" fillId="0" borderId="0" xfId="47" quotePrefix="1" applyNumberFormat="1" applyFont="1" applyAlignment="1">
      <alignment horizontal="right" vertical="center" readingOrder="2"/>
    </xf>
    <xf numFmtId="167" fontId="8" fillId="0" borderId="0" xfId="47" applyNumberFormat="1" applyFont="1" applyAlignment="1">
      <alignment horizontal="center" vertical="center" readingOrder="2"/>
    </xf>
    <xf numFmtId="167" fontId="8" fillId="0" borderId="0" xfId="47" quotePrefix="1" applyNumberFormat="1" applyFont="1" applyAlignment="1">
      <alignment horizontal="center" vertical="center" readingOrder="2"/>
    </xf>
    <xf numFmtId="0" fontId="98" fillId="0" borderId="0" xfId="52" applyFont="1" applyAlignment="1">
      <alignment horizontal="left" vertical="center"/>
    </xf>
    <xf numFmtId="0" fontId="98" fillId="0" borderId="0" xfId="52" applyFont="1" applyAlignment="1">
      <alignment horizontal="right" vertical="center"/>
    </xf>
    <xf numFmtId="167" fontId="7" fillId="0" borderId="0" xfId="48" quotePrefix="1" applyNumberFormat="1" applyFont="1" applyAlignment="1">
      <alignment horizontal="right" vertical="center" readingOrder="2"/>
    </xf>
    <xf numFmtId="167" fontId="4" fillId="0" borderId="0" xfId="48" quotePrefix="1" applyNumberFormat="1" applyFont="1" applyAlignment="1">
      <alignment horizontal="right" vertical="center" readingOrder="2"/>
    </xf>
    <xf numFmtId="0" fontId="10" fillId="0" borderId="0" xfId="10" applyFont="1" applyAlignment="1">
      <alignment horizontal="center" vertical="center"/>
    </xf>
    <xf numFmtId="3" fontId="10" fillId="0" borderId="0" xfId="52" applyNumberFormat="1" applyFont="1" applyAlignment="1">
      <alignment horizontal="center" vertical="center"/>
    </xf>
    <xf numFmtId="167" fontId="4" fillId="0" borderId="0" xfId="22" applyNumberFormat="1" applyFont="1" applyAlignment="1">
      <alignment horizontal="right" vertical="center" readingOrder="2"/>
    </xf>
    <xf numFmtId="1" fontId="7" fillId="0" borderId="0" xfId="22" quotePrefix="1" applyNumberFormat="1" applyFont="1" applyAlignment="1">
      <alignment horizontal="right" vertical="center" readingOrder="2"/>
    </xf>
    <xf numFmtId="1" fontId="4" fillId="0" borderId="0" xfId="22" applyNumberFormat="1" applyFont="1" applyAlignment="1">
      <alignment horizontal="right" vertical="center" readingOrder="2"/>
    </xf>
    <xf numFmtId="1" fontId="10" fillId="0" borderId="0" xfId="22" applyNumberFormat="1" applyFont="1" applyAlignment="1">
      <alignment horizontal="center" vertical="center"/>
    </xf>
    <xf numFmtId="1" fontId="10" fillId="0" borderId="0" xfId="22" quotePrefix="1" applyNumberFormat="1" applyFont="1" applyAlignment="1">
      <alignment horizontal="center" vertical="center" readingOrder="2"/>
    </xf>
    <xf numFmtId="1" fontId="10" fillId="0" borderId="0" xfId="22" quotePrefix="1" applyNumberFormat="1" applyFont="1" applyAlignment="1">
      <alignment horizontal="center" vertical="center"/>
    </xf>
    <xf numFmtId="1" fontId="10" fillId="0" borderId="0" xfId="22" applyNumberFormat="1" applyFont="1" applyAlignment="1">
      <alignment horizontal="left" vertical="center" readingOrder="2"/>
    </xf>
    <xf numFmtId="1" fontId="10" fillId="0" borderId="0" xfId="10" applyNumberFormat="1" applyFont="1" applyAlignment="1">
      <alignment horizontal="left" vertical="center"/>
    </xf>
    <xf numFmtId="0" fontId="97" fillId="0" borderId="0" xfId="0" applyFont="1"/>
    <xf numFmtId="1" fontId="10" fillId="0" borderId="0" xfId="10" applyNumberFormat="1" applyFont="1" applyAlignment="1">
      <alignment horizontal="center" vertical="center"/>
    </xf>
    <xf numFmtId="1" fontId="10" fillId="0" borderId="0" xfId="10" quotePrefix="1" applyNumberFormat="1" applyFont="1" applyAlignment="1">
      <alignment horizontal="center" vertical="center"/>
    </xf>
    <xf numFmtId="1" fontId="10" fillId="0" borderId="0" xfId="22" applyNumberFormat="1" applyFont="1" applyAlignment="1">
      <alignment horizontal="center" vertical="center" readingOrder="2"/>
    </xf>
    <xf numFmtId="1" fontId="6" fillId="0" borderId="0" xfId="57" quotePrefix="1" applyNumberFormat="1" applyFont="1" applyAlignment="1">
      <alignment horizontal="right" vertical="center" readingOrder="2"/>
    </xf>
    <xf numFmtId="1" fontId="7" fillId="0" borderId="0" xfId="57" quotePrefix="1" applyNumberFormat="1" applyFont="1" applyAlignment="1">
      <alignment horizontal="right" vertical="center" readingOrder="2"/>
    </xf>
    <xf numFmtId="1" fontId="7" fillId="0" borderId="0" xfId="57" applyNumberFormat="1" applyFont="1" applyAlignment="1">
      <alignment horizontal="right" vertical="center" readingOrder="2"/>
    </xf>
    <xf numFmtId="1" fontId="10" fillId="0" borderId="0" xfId="57" applyNumberFormat="1" applyFont="1" applyAlignment="1">
      <alignment horizontal="right" vertical="center"/>
    </xf>
    <xf numFmtId="1" fontId="10" fillId="0" borderId="0" xfId="57" applyNumberFormat="1" applyFont="1" applyAlignment="1">
      <alignment horizontal="center" vertical="center"/>
    </xf>
    <xf numFmtId="1" fontId="7" fillId="0" borderId="0" xfId="53" quotePrefix="1" applyNumberFormat="1" applyFont="1" applyAlignment="1">
      <alignment horizontal="right" vertical="center" readingOrder="2"/>
    </xf>
    <xf numFmtId="1" fontId="4" fillId="0" borderId="0" xfId="56" quotePrefix="1" applyNumberFormat="1" applyFont="1" applyAlignment="1">
      <alignment horizontal="right" vertical="center" readingOrder="2"/>
    </xf>
    <xf numFmtId="1" fontId="12" fillId="0" borderId="0" xfId="56" applyNumberFormat="1" applyFont="1" applyAlignment="1">
      <alignment horizontal="center" vertical="center"/>
    </xf>
    <xf numFmtId="1" fontId="12" fillId="0" borderId="0" xfId="56" quotePrefix="1" applyNumberFormat="1" applyFont="1" applyAlignment="1">
      <alignment horizontal="center" vertical="center" readingOrder="1"/>
    </xf>
    <xf numFmtId="1" fontId="7" fillId="0" borderId="0" xfId="58" quotePrefix="1" applyNumberFormat="1" applyFont="1" applyAlignment="1">
      <alignment horizontal="right" vertical="center" readingOrder="2"/>
    </xf>
    <xf numFmtId="1" fontId="10" fillId="0" borderId="0" xfId="59" applyNumberFormat="1" applyFont="1" applyAlignment="1">
      <alignment horizontal="center" vertical="center"/>
    </xf>
    <xf numFmtId="3" fontId="10" fillId="0" borderId="0" xfId="10" applyNumberFormat="1" applyFont="1" applyAlignment="1">
      <alignment horizontal="center" vertical="center"/>
    </xf>
    <xf numFmtId="167" fontId="5" fillId="0" borderId="0" xfId="63" applyNumberFormat="1" applyFont="1" applyAlignment="1">
      <alignment horizontal="center" vertical="center"/>
    </xf>
    <xf numFmtId="1" fontId="7" fillId="0" borderId="0" xfId="63" quotePrefix="1" applyNumberFormat="1" applyFont="1" applyAlignment="1">
      <alignment horizontal="right" vertical="center" readingOrder="2"/>
    </xf>
    <xf numFmtId="1" fontId="10" fillId="0" borderId="0" xfId="63" applyNumberFormat="1" applyFont="1" applyAlignment="1">
      <alignment horizontal="center" vertical="center"/>
    </xf>
    <xf numFmtId="1" fontId="10" fillId="0" borderId="0" xfId="63" applyNumberFormat="1" applyFont="1" applyAlignment="1">
      <alignment horizontal="left" vertical="center"/>
    </xf>
    <xf numFmtId="1" fontId="21" fillId="0" borderId="0" xfId="10" applyNumberFormat="1" applyFont="1" applyAlignment="1">
      <alignment horizontal="center" vertical="center"/>
    </xf>
    <xf numFmtId="1" fontId="7" fillId="0" borderId="0" xfId="64" quotePrefix="1" applyNumberFormat="1" applyFont="1" applyAlignment="1">
      <alignment horizontal="right" vertical="center" readingOrder="2"/>
    </xf>
    <xf numFmtId="1" fontId="4" fillId="0" borderId="0" xfId="64" quotePrefix="1" applyNumberFormat="1" applyFont="1" applyAlignment="1">
      <alignment horizontal="right" vertical="center" readingOrder="2"/>
    </xf>
    <xf numFmtId="1" fontId="10" fillId="0" borderId="0" xfId="64" applyNumberFormat="1" applyFont="1" applyAlignment="1">
      <alignment horizontal="center" vertical="center"/>
    </xf>
    <xf numFmtId="1" fontId="21" fillId="0" borderId="0" xfId="65" applyNumberFormat="1" applyFont="1" applyAlignment="1">
      <alignment horizontal="center" vertical="center"/>
    </xf>
    <xf numFmtId="1" fontId="7" fillId="0" borderId="0" xfId="65" quotePrefix="1" applyNumberFormat="1" applyFont="1" applyAlignment="1">
      <alignment horizontal="right" vertical="center" readingOrder="2"/>
    </xf>
    <xf numFmtId="1" fontId="10" fillId="0" borderId="0" xfId="65" applyNumberFormat="1" applyFont="1" applyAlignment="1">
      <alignment horizontal="center" vertical="center"/>
    </xf>
    <xf numFmtId="1" fontId="10" fillId="0" borderId="0" xfId="65" applyNumberFormat="1" applyFont="1" applyAlignment="1">
      <alignment horizontal="right" vertical="center"/>
    </xf>
    <xf numFmtId="0" fontId="10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1" fontId="4" fillId="0" borderId="0" xfId="65" applyNumberFormat="1" applyFont="1" applyAlignment="1">
      <alignment horizontal="right" vertical="center" readingOrder="2"/>
    </xf>
    <xf numFmtId="169" fontId="4" fillId="0" borderId="0" xfId="66" quotePrefix="1" applyNumberFormat="1" applyFont="1" applyAlignment="1">
      <alignment horizontal="right" vertical="center" readingOrder="2"/>
    </xf>
    <xf numFmtId="169" fontId="4" fillId="0" borderId="0" xfId="73" quotePrefix="1" applyNumberFormat="1" applyFont="1" applyAlignment="1">
      <alignment horizontal="center" vertical="center" readingOrder="2"/>
    </xf>
    <xf numFmtId="1" fontId="6" fillId="0" borderId="0" xfId="73" quotePrefix="1" applyNumberFormat="1" applyFont="1" applyAlignment="1">
      <alignment horizontal="right" vertical="center" readingOrder="2"/>
    </xf>
    <xf numFmtId="0" fontId="9" fillId="0" borderId="0" xfId="68" applyFont="1" applyAlignment="1">
      <alignment horizontal="center" vertical="center" wrapText="1"/>
    </xf>
    <xf numFmtId="1" fontId="7" fillId="0" borderId="0" xfId="73" quotePrefix="1" applyNumberFormat="1" applyFont="1" applyAlignment="1">
      <alignment horizontal="right" vertical="center" readingOrder="2"/>
    </xf>
    <xf numFmtId="1" fontId="4" fillId="0" borderId="0" xfId="68" applyNumberFormat="1" applyFont="1" applyAlignment="1">
      <alignment horizontal="right" vertical="center" readingOrder="2"/>
    </xf>
    <xf numFmtId="174" fontId="5" fillId="0" borderId="0" xfId="75" applyNumberFormat="1" applyFont="1" applyAlignment="1">
      <alignment horizontal="right" vertical="center"/>
    </xf>
    <xf numFmtId="1" fontId="21" fillId="0" borderId="0" xfId="75" applyNumberFormat="1" applyFont="1" applyAlignment="1">
      <alignment horizontal="center" vertical="center"/>
    </xf>
    <xf numFmtId="1" fontId="7" fillId="0" borderId="0" xfId="75" quotePrefix="1" applyNumberFormat="1" applyFont="1" applyAlignment="1">
      <alignment horizontal="right" vertical="center" readingOrder="2"/>
    </xf>
    <xf numFmtId="1" fontId="4" fillId="0" borderId="0" xfId="75" quotePrefix="1" applyNumberFormat="1" applyFont="1" applyAlignment="1">
      <alignment horizontal="right" vertical="center" readingOrder="2"/>
    </xf>
    <xf numFmtId="1" fontId="10" fillId="0" borderId="0" xfId="75" applyNumberFormat="1" applyFont="1" applyAlignment="1">
      <alignment horizontal="center" vertical="center" readingOrder="2"/>
    </xf>
    <xf numFmtId="1" fontId="10" fillId="0" borderId="0" xfId="75" applyNumberFormat="1" applyFont="1" applyAlignment="1">
      <alignment horizontal="center" vertical="center" wrapText="1"/>
    </xf>
    <xf numFmtId="1" fontId="10" fillId="0" borderId="0" xfId="75" applyNumberFormat="1" applyFont="1" applyAlignment="1">
      <alignment horizontal="right" vertical="center"/>
    </xf>
    <xf numFmtId="1" fontId="7" fillId="0" borderId="0" xfId="77" quotePrefix="1" applyNumberFormat="1" applyFont="1" applyAlignment="1">
      <alignment horizontal="right" vertical="center" readingOrder="2"/>
    </xf>
    <xf numFmtId="1" fontId="4" fillId="0" borderId="0" xfId="77" applyNumberFormat="1" applyFont="1" applyAlignment="1">
      <alignment horizontal="right" vertical="center" readingOrder="2"/>
    </xf>
    <xf numFmtId="1" fontId="7" fillId="0" borderId="0" xfId="77" applyNumberFormat="1" applyFont="1" applyAlignment="1">
      <alignment horizontal="center" vertical="center" readingOrder="2"/>
    </xf>
    <xf numFmtId="1" fontId="7" fillId="0" borderId="0" xfId="75" applyNumberFormat="1" applyFont="1" applyAlignment="1">
      <alignment horizontal="right" vertical="center" readingOrder="2"/>
    </xf>
    <xf numFmtId="1" fontId="10" fillId="0" borderId="0" xfId="77" applyNumberFormat="1" applyFont="1" applyAlignment="1">
      <alignment horizontal="center" vertical="center" readingOrder="2"/>
    </xf>
    <xf numFmtId="1" fontId="10" fillId="0" borderId="0" xfId="77" quotePrefix="1" applyNumberFormat="1" applyFont="1" applyAlignment="1">
      <alignment horizontal="center" vertical="center" readingOrder="2"/>
    </xf>
    <xf numFmtId="1" fontId="10" fillId="0" borderId="0" xfId="77" applyNumberFormat="1" applyFont="1" applyAlignment="1">
      <alignment horizontal="center" vertical="center"/>
    </xf>
    <xf numFmtId="0" fontId="15" fillId="0" borderId="0" xfId="10" applyAlignment="1">
      <alignment vertical="center"/>
    </xf>
    <xf numFmtId="1" fontId="7" fillId="0" borderId="0" xfId="78" quotePrefix="1" applyNumberFormat="1" applyFont="1" applyAlignment="1">
      <alignment horizontal="right" vertical="center" readingOrder="2"/>
    </xf>
    <xf numFmtId="1" fontId="4" fillId="0" borderId="0" xfId="78" quotePrefix="1" applyNumberFormat="1" applyFont="1" applyAlignment="1">
      <alignment horizontal="right" vertical="center" readingOrder="2"/>
    </xf>
    <xf numFmtId="1" fontId="10" fillId="0" borderId="0" xfId="79" applyNumberFormat="1" applyFont="1" applyAlignment="1">
      <alignment horizontal="center" vertical="center"/>
    </xf>
    <xf numFmtId="1" fontId="6" fillId="0" borderId="0" xfId="79" quotePrefix="1" applyNumberFormat="1" applyFont="1" applyAlignment="1">
      <alignment horizontal="right" vertical="center" readingOrder="2"/>
    </xf>
    <xf numFmtId="1" fontId="7" fillId="0" borderId="0" xfId="79" quotePrefix="1" applyNumberFormat="1" applyFont="1" applyAlignment="1">
      <alignment horizontal="right" vertical="center" readingOrder="2"/>
    </xf>
    <xf numFmtId="1" fontId="4" fillId="0" borderId="0" xfId="79" applyNumberFormat="1" applyFont="1" applyAlignment="1">
      <alignment horizontal="right" vertical="center" readingOrder="2"/>
    </xf>
    <xf numFmtId="1" fontId="7" fillId="0" borderId="0" xfId="79" applyNumberFormat="1" applyFont="1" applyAlignment="1">
      <alignment horizontal="center" vertical="center"/>
    </xf>
    <xf numFmtId="1" fontId="10" fillId="0" borderId="0" xfId="79" quotePrefix="1" applyNumberFormat="1" applyFont="1" applyAlignment="1">
      <alignment horizontal="center" vertical="center" readingOrder="2"/>
    </xf>
    <xf numFmtId="1" fontId="4" fillId="2" borderId="0" xfId="79" quotePrefix="1" applyNumberFormat="1" applyFont="1" applyFill="1" applyAlignment="1">
      <alignment horizontal="right" vertical="center" readingOrder="2"/>
    </xf>
    <xf numFmtId="1" fontId="21" fillId="0" borderId="0" xfId="79" applyNumberFormat="1" applyFont="1" applyAlignment="1">
      <alignment horizontal="center" vertical="center"/>
    </xf>
  </cellXfs>
  <cellStyles count="295">
    <cellStyle name="20 % - Accent1 2" xfId="80" xr:uid="{00000000-0005-0000-0000-000000000000}"/>
    <cellStyle name="20 % - Accent1 2 2" xfId="81" xr:uid="{00000000-0005-0000-0000-000001000000}"/>
    <cellStyle name="20 % - Accent1 2 3" xfId="82" xr:uid="{00000000-0005-0000-0000-000002000000}"/>
    <cellStyle name="20 % - Accent1 3" xfId="83" xr:uid="{00000000-0005-0000-0000-000003000000}"/>
    <cellStyle name="20 % - Accent2 2" xfId="84" xr:uid="{00000000-0005-0000-0000-000004000000}"/>
    <cellStyle name="20 % - Accent2 2 2" xfId="85" xr:uid="{00000000-0005-0000-0000-000005000000}"/>
    <cellStyle name="20 % - Accent2 2 3" xfId="86" xr:uid="{00000000-0005-0000-0000-000006000000}"/>
    <cellStyle name="20 % - Accent2 3" xfId="87" xr:uid="{00000000-0005-0000-0000-000007000000}"/>
    <cellStyle name="20 % - Accent3 2" xfId="88" xr:uid="{00000000-0005-0000-0000-000008000000}"/>
    <cellStyle name="20 % - Accent3 2 2" xfId="89" xr:uid="{00000000-0005-0000-0000-000009000000}"/>
    <cellStyle name="20 % - Accent3 2 3" xfId="90" xr:uid="{00000000-0005-0000-0000-00000A000000}"/>
    <cellStyle name="20 % - Accent3 3" xfId="91" xr:uid="{00000000-0005-0000-0000-00000B000000}"/>
    <cellStyle name="20 % - Accent4 2" xfId="92" xr:uid="{00000000-0005-0000-0000-00000C000000}"/>
    <cellStyle name="20 % - Accent4 2 2" xfId="93" xr:uid="{00000000-0005-0000-0000-00000D000000}"/>
    <cellStyle name="20 % - Accent4 2 3" xfId="94" xr:uid="{00000000-0005-0000-0000-00000E000000}"/>
    <cellStyle name="20 % - Accent4 3" xfId="95" xr:uid="{00000000-0005-0000-0000-00000F000000}"/>
    <cellStyle name="20 % - Accent5 2" xfId="96" xr:uid="{00000000-0005-0000-0000-000010000000}"/>
    <cellStyle name="20 % - Accent5 2 2" xfId="97" xr:uid="{00000000-0005-0000-0000-000011000000}"/>
    <cellStyle name="20 % - Accent5 2 3" xfId="98" xr:uid="{00000000-0005-0000-0000-000012000000}"/>
    <cellStyle name="20 % - Accent5 3" xfId="99" xr:uid="{00000000-0005-0000-0000-000013000000}"/>
    <cellStyle name="20 % - Accent6 2" xfId="100" xr:uid="{00000000-0005-0000-0000-000014000000}"/>
    <cellStyle name="20 % - Accent6 2 2" xfId="101" xr:uid="{00000000-0005-0000-0000-000015000000}"/>
    <cellStyle name="20 % - Accent6 2 3" xfId="102" xr:uid="{00000000-0005-0000-0000-000016000000}"/>
    <cellStyle name="20 % - Accent6 3" xfId="103" xr:uid="{00000000-0005-0000-0000-000017000000}"/>
    <cellStyle name="40 % - Accent1 2" xfId="104" xr:uid="{00000000-0005-0000-0000-000018000000}"/>
    <cellStyle name="40 % - Accent1 2 2" xfId="105" xr:uid="{00000000-0005-0000-0000-000019000000}"/>
    <cellStyle name="40 % - Accent1 2 3" xfId="106" xr:uid="{00000000-0005-0000-0000-00001A000000}"/>
    <cellStyle name="40 % - Accent1 3" xfId="107" xr:uid="{00000000-0005-0000-0000-00001B000000}"/>
    <cellStyle name="40 % - Accent2 2" xfId="108" xr:uid="{00000000-0005-0000-0000-00001C000000}"/>
    <cellStyle name="40 % - Accent2 2 2" xfId="109" xr:uid="{00000000-0005-0000-0000-00001D000000}"/>
    <cellStyle name="40 % - Accent2 2 3" xfId="110" xr:uid="{00000000-0005-0000-0000-00001E000000}"/>
    <cellStyle name="40 % - Accent2 3" xfId="111" xr:uid="{00000000-0005-0000-0000-00001F000000}"/>
    <cellStyle name="40 % - Accent3 2" xfId="112" xr:uid="{00000000-0005-0000-0000-000020000000}"/>
    <cellStyle name="40 % - Accent3 2 2" xfId="113" xr:uid="{00000000-0005-0000-0000-000021000000}"/>
    <cellStyle name="40 % - Accent3 2 3" xfId="114" xr:uid="{00000000-0005-0000-0000-000022000000}"/>
    <cellStyle name="40 % - Accent3 3" xfId="115" xr:uid="{00000000-0005-0000-0000-000023000000}"/>
    <cellStyle name="40 % - Accent4 2" xfId="116" xr:uid="{00000000-0005-0000-0000-000024000000}"/>
    <cellStyle name="40 % - Accent4 2 2" xfId="117" xr:uid="{00000000-0005-0000-0000-000025000000}"/>
    <cellStyle name="40 % - Accent4 2 3" xfId="118" xr:uid="{00000000-0005-0000-0000-000026000000}"/>
    <cellStyle name="40 % - Accent4 3" xfId="119" xr:uid="{00000000-0005-0000-0000-000027000000}"/>
    <cellStyle name="40 % - Accent5 2" xfId="120" xr:uid="{00000000-0005-0000-0000-000028000000}"/>
    <cellStyle name="40 % - Accent5 2 2" xfId="121" xr:uid="{00000000-0005-0000-0000-000029000000}"/>
    <cellStyle name="40 % - Accent5 2 3" xfId="122" xr:uid="{00000000-0005-0000-0000-00002A000000}"/>
    <cellStyle name="40 % - Accent5 3" xfId="123" xr:uid="{00000000-0005-0000-0000-00002B000000}"/>
    <cellStyle name="40 % - Accent6 2" xfId="124" xr:uid="{00000000-0005-0000-0000-00002C000000}"/>
    <cellStyle name="40 % - Accent6 2 2" xfId="125" xr:uid="{00000000-0005-0000-0000-00002D000000}"/>
    <cellStyle name="40 % - Accent6 2 3" xfId="126" xr:uid="{00000000-0005-0000-0000-00002E000000}"/>
    <cellStyle name="40 % - Accent6 3" xfId="127" xr:uid="{00000000-0005-0000-0000-00002F000000}"/>
    <cellStyle name="60 % - Accent1 2" xfId="128" xr:uid="{00000000-0005-0000-0000-000030000000}"/>
    <cellStyle name="60 % - Accent1 2 2" xfId="129" xr:uid="{00000000-0005-0000-0000-000031000000}"/>
    <cellStyle name="60 % - Accent1 2 3" xfId="130" xr:uid="{00000000-0005-0000-0000-000032000000}"/>
    <cellStyle name="60 % - Accent1 3" xfId="131" xr:uid="{00000000-0005-0000-0000-000033000000}"/>
    <cellStyle name="60 % - Accent2 2" xfId="132" xr:uid="{00000000-0005-0000-0000-000034000000}"/>
    <cellStyle name="60 % - Accent2 2 2" xfId="133" xr:uid="{00000000-0005-0000-0000-000035000000}"/>
    <cellStyle name="60 % - Accent2 2 3" xfId="134" xr:uid="{00000000-0005-0000-0000-000036000000}"/>
    <cellStyle name="60 % - Accent2 3" xfId="135" xr:uid="{00000000-0005-0000-0000-000037000000}"/>
    <cellStyle name="60 % - Accent3 2" xfId="136" xr:uid="{00000000-0005-0000-0000-000038000000}"/>
    <cellStyle name="60 % - Accent3 2 2" xfId="137" xr:uid="{00000000-0005-0000-0000-000039000000}"/>
    <cellStyle name="60 % - Accent3 2 3" xfId="138" xr:uid="{00000000-0005-0000-0000-00003A000000}"/>
    <cellStyle name="60 % - Accent3 3" xfId="139" xr:uid="{00000000-0005-0000-0000-00003B000000}"/>
    <cellStyle name="60 % - Accent4 2" xfId="140" xr:uid="{00000000-0005-0000-0000-00003C000000}"/>
    <cellStyle name="60 % - Accent4 2 2" xfId="141" xr:uid="{00000000-0005-0000-0000-00003D000000}"/>
    <cellStyle name="60 % - Accent4 2 3" xfId="142" xr:uid="{00000000-0005-0000-0000-00003E000000}"/>
    <cellStyle name="60 % - Accent4 3" xfId="143" xr:uid="{00000000-0005-0000-0000-00003F000000}"/>
    <cellStyle name="60 % - Accent5 2" xfId="144" xr:uid="{00000000-0005-0000-0000-000040000000}"/>
    <cellStyle name="60 % - Accent5 2 2" xfId="145" xr:uid="{00000000-0005-0000-0000-000041000000}"/>
    <cellStyle name="60 % - Accent5 2 3" xfId="146" xr:uid="{00000000-0005-0000-0000-000042000000}"/>
    <cellStyle name="60 % - Accent5 3" xfId="147" xr:uid="{00000000-0005-0000-0000-000043000000}"/>
    <cellStyle name="60 % - Accent6 2" xfId="148" xr:uid="{00000000-0005-0000-0000-000044000000}"/>
    <cellStyle name="60 % - Accent6 2 2" xfId="149" xr:uid="{00000000-0005-0000-0000-000045000000}"/>
    <cellStyle name="60 % - Accent6 2 3" xfId="150" xr:uid="{00000000-0005-0000-0000-000046000000}"/>
    <cellStyle name="60 % - Accent6 3" xfId="151" xr:uid="{00000000-0005-0000-0000-000047000000}"/>
    <cellStyle name="Accent1 2" xfId="152" xr:uid="{00000000-0005-0000-0000-000048000000}"/>
    <cellStyle name="Accent1 2 2" xfId="153" xr:uid="{00000000-0005-0000-0000-000049000000}"/>
    <cellStyle name="Accent1 2 3" xfId="154" xr:uid="{00000000-0005-0000-0000-00004A000000}"/>
    <cellStyle name="Accent1 3" xfId="155" xr:uid="{00000000-0005-0000-0000-00004B000000}"/>
    <cellStyle name="Accent2 2" xfId="156" xr:uid="{00000000-0005-0000-0000-00004C000000}"/>
    <cellStyle name="Accent2 2 2" xfId="157" xr:uid="{00000000-0005-0000-0000-00004D000000}"/>
    <cellStyle name="Accent2 2 3" xfId="158" xr:uid="{00000000-0005-0000-0000-00004E000000}"/>
    <cellStyle name="Accent2 3" xfId="159" xr:uid="{00000000-0005-0000-0000-00004F000000}"/>
    <cellStyle name="Accent3 2" xfId="160" xr:uid="{00000000-0005-0000-0000-000050000000}"/>
    <cellStyle name="Accent3 2 2" xfId="161" xr:uid="{00000000-0005-0000-0000-000051000000}"/>
    <cellStyle name="Accent3 2 3" xfId="162" xr:uid="{00000000-0005-0000-0000-000052000000}"/>
    <cellStyle name="Accent3 3" xfId="163" xr:uid="{00000000-0005-0000-0000-000053000000}"/>
    <cellStyle name="Accent4 2" xfId="164" xr:uid="{00000000-0005-0000-0000-000054000000}"/>
    <cellStyle name="Accent4 2 2" xfId="165" xr:uid="{00000000-0005-0000-0000-000055000000}"/>
    <cellStyle name="Accent4 2 3" xfId="166" xr:uid="{00000000-0005-0000-0000-000056000000}"/>
    <cellStyle name="Accent4 3" xfId="167" xr:uid="{00000000-0005-0000-0000-000057000000}"/>
    <cellStyle name="Accent5 2" xfId="168" xr:uid="{00000000-0005-0000-0000-000058000000}"/>
    <cellStyle name="Accent5 2 2" xfId="169" xr:uid="{00000000-0005-0000-0000-000059000000}"/>
    <cellStyle name="Accent5 2 3" xfId="170" xr:uid="{00000000-0005-0000-0000-00005A000000}"/>
    <cellStyle name="Accent5 3" xfId="171" xr:uid="{00000000-0005-0000-0000-00005B000000}"/>
    <cellStyle name="Accent6 2" xfId="172" xr:uid="{00000000-0005-0000-0000-00005C000000}"/>
    <cellStyle name="Accent6 2 2" xfId="173" xr:uid="{00000000-0005-0000-0000-00005D000000}"/>
    <cellStyle name="Accent6 2 3" xfId="174" xr:uid="{00000000-0005-0000-0000-00005E000000}"/>
    <cellStyle name="Accent6 3" xfId="175" xr:uid="{00000000-0005-0000-0000-00005F000000}"/>
    <cellStyle name="Avertissement 2" xfId="176" xr:uid="{00000000-0005-0000-0000-000060000000}"/>
    <cellStyle name="Avertissement 2 2" xfId="177" xr:uid="{00000000-0005-0000-0000-000061000000}"/>
    <cellStyle name="Avertissement 2 3" xfId="178" xr:uid="{00000000-0005-0000-0000-000062000000}"/>
    <cellStyle name="Avertissement 3" xfId="179" xr:uid="{00000000-0005-0000-0000-000063000000}"/>
    <cellStyle name="Calcul 2" xfId="180" xr:uid="{00000000-0005-0000-0000-000064000000}"/>
    <cellStyle name="Calcul 2 2" xfId="181" xr:uid="{00000000-0005-0000-0000-000065000000}"/>
    <cellStyle name="Calcul 2 3" xfId="182" xr:uid="{00000000-0005-0000-0000-000066000000}"/>
    <cellStyle name="Calcul 3" xfId="183" xr:uid="{00000000-0005-0000-0000-000067000000}"/>
    <cellStyle name="Cellule liée 2" xfId="184" xr:uid="{00000000-0005-0000-0000-000068000000}"/>
    <cellStyle name="Cellule liée 2 2" xfId="185" xr:uid="{00000000-0005-0000-0000-000069000000}"/>
    <cellStyle name="Cellule liée 2 3" xfId="186" xr:uid="{00000000-0005-0000-0000-00006A000000}"/>
    <cellStyle name="Cellule liée 3" xfId="187" xr:uid="{00000000-0005-0000-0000-00006B000000}"/>
    <cellStyle name="Comma" xfId="287" builtinId="3"/>
    <cellStyle name="Commentaire 2" xfId="188" xr:uid="{00000000-0005-0000-0000-00006C000000}"/>
    <cellStyle name="Commentaire 2 2" xfId="189" xr:uid="{00000000-0005-0000-0000-00006D000000}"/>
    <cellStyle name="Commentaire 2 3" xfId="190" xr:uid="{00000000-0005-0000-0000-00006E000000}"/>
    <cellStyle name="Commentaire 3" xfId="191" xr:uid="{00000000-0005-0000-0000-00006F000000}"/>
    <cellStyle name="Entrée 2" xfId="192" xr:uid="{00000000-0005-0000-0000-000070000000}"/>
    <cellStyle name="Entrée 2 2" xfId="193" xr:uid="{00000000-0005-0000-0000-000071000000}"/>
    <cellStyle name="Entrée 2 3" xfId="194" xr:uid="{00000000-0005-0000-0000-000072000000}"/>
    <cellStyle name="Entrée 3" xfId="195" xr:uid="{00000000-0005-0000-0000-000073000000}"/>
    <cellStyle name="Euro" xfId="196" xr:uid="{00000000-0005-0000-0000-000074000000}"/>
    <cellStyle name="Hyperlink" xfId="289" builtinId="8"/>
    <cellStyle name="Insatisfaisant 2" xfId="197" xr:uid="{00000000-0005-0000-0000-000075000000}"/>
    <cellStyle name="Insatisfaisant 2 2" xfId="198" xr:uid="{00000000-0005-0000-0000-000076000000}"/>
    <cellStyle name="Insatisfaisant 2 3" xfId="199" xr:uid="{00000000-0005-0000-0000-000077000000}"/>
    <cellStyle name="Insatisfaisant 3" xfId="200" xr:uid="{00000000-0005-0000-0000-000078000000}"/>
    <cellStyle name="Milliers 10" xfId="288" xr:uid="{00000000-0005-0000-0000-00007B000000}"/>
    <cellStyle name="Milliers 2" xfId="26" xr:uid="{00000000-0005-0000-0000-00007C000000}"/>
    <cellStyle name="Milliers 3" xfId="201" xr:uid="{00000000-0005-0000-0000-00007D000000}"/>
    <cellStyle name="Milliers 4" xfId="290" xr:uid="{00000000-0005-0000-0000-00007E000000}"/>
    <cellStyle name="Monétaire 2" xfId="76" xr:uid="{00000000-0005-0000-0000-00007F000000}"/>
    <cellStyle name="MS_Arabic" xfId="202" xr:uid="{00000000-0005-0000-0000-000080000000}"/>
    <cellStyle name="Neutre 2" xfId="203" xr:uid="{00000000-0005-0000-0000-000081000000}"/>
    <cellStyle name="Neutre 2 2" xfId="204" xr:uid="{00000000-0005-0000-0000-000082000000}"/>
    <cellStyle name="Neutre 2 3" xfId="205" xr:uid="{00000000-0005-0000-0000-000083000000}"/>
    <cellStyle name="Neutre 3" xfId="206" xr:uid="{00000000-0005-0000-0000-000084000000}"/>
    <cellStyle name="Normal" xfId="0" builtinId="0"/>
    <cellStyle name="Normal 10" xfId="207" xr:uid="{00000000-0005-0000-0000-000086000000}"/>
    <cellStyle name="Normal 11" xfId="208" xr:uid="{00000000-0005-0000-0000-000087000000}"/>
    <cellStyle name="Normal 12" xfId="209" xr:uid="{00000000-0005-0000-0000-000088000000}"/>
    <cellStyle name="Normal 13" xfId="210" xr:uid="{00000000-0005-0000-0000-000089000000}"/>
    <cellStyle name="Normal 14" xfId="211" xr:uid="{00000000-0005-0000-0000-00008A000000}"/>
    <cellStyle name="Normal 15" xfId="212" xr:uid="{00000000-0005-0000-0000-00008B000000}"/>
    <cellStyle name="Normal 15 3" xfId="62" xr:uid="{00000000-0005-0000-0000-00008C000000}"/>
    <cellStyle name="Normal 15 3 2 3 2" xfId="293" xr:uid="{00000000-0005-0000-0000-00008D000000}"/>
    <cellStyle name="Normal 15 3 2 4 2 2" xfId="292" xr:uid="{00000000-0005-0000-0000-00008E000000}"/>
    <cellStyle name="Normal 16" xfId="213" xr:uid="{00000000-0005-0000-0000-00008F000000}"/>
    <cellStyle name="Normal 17" xfId="214" xr:uid="{00000000-0005-0000-0000-000090000000}"/>
    <cellStyle name="Normal 18" xfId="215" xr:uid="{00000000-0005-0000-0000-000091000000}"/>
    <cellStyle name="Normal 19" xfId="216" xr:uid="{00000000-0005-0000-0000-000092000000}"/>
    <cellStyle name="Normal 2" xfId="6" xr:uid="{00000000-0005-0000-0000-000093000000}"/>
    <cellStyle name="Normal 2 2" xfId="60" xr:uid="{00000000-0005-0000-0000-000094000000}"/>
    <cellStyle name="Normal 2 2 2" xfId="217" xr:uid="{00000000-0005-0000-0000-000095000000}"/>
    <cellStyle name="Normal 2 2 3" xfId="218" xr:uid="{00000000-0005-0000-0000-000096000000}"/>
    <cellStyle name="Normal 2 2 3 2 2" xfId="55" xr:uid="{00000000-0005-0000-0000-000097000000}"/>
    <cellStyle name="Normal 2 3" xfId="219" xr:uid="{00000000-0005-0000-0000-000098000000}"/>
    <cellStyle name="Normal 2 4" xfId="220" xr:uid="{00000000-0005-0000-0000-000099000000}"/>
    <cellStyle name="Normal 2 5" xfId="221" xr:uid="{00000000-0005-0000-0000-00009A000000}"/>
    <cellStyle name="Normal 2 6" xfId="222" xr:uid="{00000000-0005-0000-0000-00009B000000}"/>
    <cellStyle name="Normal 20" xfId="223" xr:uid="{00000000-0005-0000-0000-00009C000000}"/>
    <cellStyle name="Normal 21" xfId="224" xr:uid="{00000000-0005-0000-0000-00009D000000}"/>
    <cellStyle name="Normal 21 2 6 2" xfId="294" xr:uid="{00000000-0005-0000-0000-00009E000000}"/>
    <cellStyle name="Normal 22" xfId="225" xr:uid="{00000000-0005-0000-0000-00009F000000}"/>
    <cellStyle name="Normal 23" xfId="226" xr:uid="{00000000-0005-0000-0000-0000A0000000}"/>
    <cellStyle name="Normal 24" xfId="227" xr:uid="{00000000-0005-0000-0000-0000A1000000}"/>
    <cellStyle name="Normal 25" xfId="228" xr:uid="{00000000-0005-0000-0000-0000A2000000}"/>
    <cellStyle name="Normal 26" xfId="229" xr:uid="{00000000-0005-0000-0000-0000A3000000}"/>
    <cellStyle name="Normal 27" xfId="230" xr:uid="{00000000-0005-0000-0000-0000A4000000}"/>
    <cellStyle name="Normal 3" xfId="10" xr:uid="{00000000-0005-0000-0000-0000A5000000}"/>
    <cellStyle name="Normal 3 2" xfId="61" xr:uid="{00000000-0005-0000-0000-0000A6000000}"/>
    <cellStyle name="Normal 3 2 2" xfId="52" xr:uid="{00000000-0005-0000-0000-0000A7000000}"/>
    <cellStyle name="Normal 3 2 2 2" xfId="69" xr:uid="{00000000-0005-0000-0000-0000A8000000}"/>
    <cellStyle name="Normal 3 3" xfId="67" xr:uid="{00000000-0005-0000-0000-0000A9000000}"/>
    <cellStyle name="Normal 3 4" xfId="231" xr:uid="{00000000-0005-0000-0000-0000AA000000}"/>
    <cellStyle name="Normal 4" xfId="68" xr:uid="{00000000-0005-0000-0000-0000AB000000}"/>
    <cellStyle name="Normal 4 2" xfId="232" xr:uid="{00000000-0005-0000-0000-0000AC000000}"/>
    <cellStyle name="Normal 4 3" xfId="233" xr:uid="{00000000-0005-0000-0000-0000AD000000}"/>
    <cellStyle name="Normal 5" xfId="234" xr:uid="{00000000-0005-0000-0000-0000AE000000}"/>
    <cellStyle name="Normal 6" xfId="235" xr:uid="{00000000-0005-0000-0000-0000AF000000}"/>
    <cellStyle name="Normal 6 2" xfId="236" xr:uid="{00000000-0005-0000-0000-0000B0000000}"/>
    <cellStyle name="Normal 6 3" xfId="237" xr:uid="{00000000-0005-0000-0000-0000B1000000}"/>
    <cellStyle name="Normal 7" xfId="238" xr:uid="{00000000-0005-0000-0000-0000B2000000}"/>
    <cellStyle name="Normal 7 2" xfId="239" xr:uid="{00000000-0005-0000-0000-0000B3000000}"/>
    <cellStyle name="Normal 8" xfId="240" xr:uid="{00000000-0005-0000-0000-0000B4000000}"/>
    <cellStyle name="Normal 9" xfId="241" xr:uid="{00000000-0005-0000-0000-0000B5000000}"/>
    <cellStyle name="Normal 9 2" xfId="242" xr:uid="{00000000-0005-0000-0000-0000B6000000}"/>
    <cellStyle name="Normal_38-39(2)" xfId="49" xr:uid="{00000000-0005-0000-0000-0000B7000000}"/>
    <cellStyle name="Normal_E12" xfId="1" xr:uid="{00000000-0005-0000-0000-0000B8000000}"/>
    <cellStyle name="Normal_E13" xfId="3" xr:uid="{00000000-0005-0000-0000-0000B9000000}"/>
    <cellStyle name="Normal_E13 2" xfId="18" xr:uid="{00000000-0005-0000-0000-0000BA000000}"/>
    <cellStyle name="Normal_E14" xfId="8" xr:uid="{00000000-0005-0000-0000-0000BB000000}"/>
    <cellStyle name="Normal_E15" xfId="11" xr:uid="{00000000-0005-0000-0000-0000BC000000}"/>
    <cellStyle name="Normal_E16" xfId="2" xr:uid="{00000000-0005-0000-0000-0000BD000000}"/>
    <cellStyle name="Normal_E16 2" xfId="9" xr:uid="{00000000-0005-0000-0000-0000BE000000}"/>
    <cellStyle name="Normal_E17" xfId="25" xr:uid="{00000000-0005-0000-0000-0000BF000000}"/>
    <cellStyle name="Normal_E17 2" xfId="29" xr:uid="{00000000-0005-0000-0000-0000C0000000}"/>
    <cellStyle name="Normal_E18" xfId="16" xr:uid="{00000000-0005-0000-0000-0000C1000000}"/>
    <cellStyle name="Normal_E18 2" xfId="4" xr:uid="{00000000-0005-0000-0000-0000C2000000}"/>
    <cellStyle name="Normal_E18 2 2" xfId="19" xr:uid="{00000000-0005-0000-0000-0000C3000000}"/>
    <cellStyle name="Normal_E18 2 3" xfId="71" xr:uid="{00000000-0005-0000-0000-0000C4000000}"/>
    <cellStyle name="Normal_E19" xfId="23" xr:uid="{00000000-0005-0000-0000-0000C5000000}"/>
    <cellStyle name="Normal_E20" xfId="24" xr:uid="{00000000-0005-0000-0000-0000C6000000}"/>
    <cellStyle name="Normal_E21 2" xfId="14" xr:uid="{00000000-0005-0000-0000-0000C7000000}"/>
    <cellStyle name="Normal_E22" xfId="13" xr:uid="{00000000-0005-0000-0000-0000C8000000}"/>
    <cellStyle name="Normal_E22 2" xfId="15" xr:uid="{00000000-0005-0000-0000-0000C9000000}"/>
    <cellStyle name="Normal_E22 3" xfId="54" xr:uid="{00000000-0005-0000-0000-0000CA000000}"/>
    <cellStyle name="Normal_E22 7" xfId="30" xr:uid="{00000000-0005-0000-0000-0000CB000000}"/>
    <cellStyle name="Normal_E23 2" xfId="17" xr:uid="{00000000-0005-0000-0000-0000CC000000}"/>
    <cellStyle name="Normal_E24" xfId="20" xr:uid="{00000000-0005-0000-0000-0000CD000000}"/>
    <cellStyle name="Normal_E25" xfId="31" xr:uid="{00000000-0005-0000-0000-0000CE000000}"/>
    <cellStyle name="Normal_E26" xfId="27" xr:uid="{00000000-0005-0000-0000-0000CF000000}"/>
    <cellStyle name="Normal_E27" xfId="28" xr:uid="{00000000-0005-0000-0000-0000D0000000}"/>
    <cellStyle name="Normal_E28" xfId="32" xr:uid="{00000000-0005-0000-0000-0000D1000000}"/>
    <cellStyle name="Normal_E29" xfId="34" xr:uid="{00000000-0005-0000-0000-0000D2000000}"/>
    <cellStyle name="Normal_E30" xfId="37" xr:uid="{00000000-0005-0000-0000-0000D3000000}"/>
    <cellStyle name="Normal_E31" xfId="33" xr:uid="{00000000-0005-0000-0000-0000D4000000}"/>
    <cellStyle name="Normal_E32" xfId="35" xr:uid="{00000000-0005-0000-0000-0000D5000000}"/>
    <cellStyle name="Normal_E34" xfId="38" xr:uid="{00000000-0005-0000-0000-0000D6000000}"/>
    <cellStyle name="Normal_E35" xfId="39" xr:uid="{00000000-0005-0000-0000-0000D7000000}"/>
    <cellStyle name="Normal_E36" xfId="40" xr:uid="{00000000-0005-0000-0000-0000D8000000}"/>
    <cellStyle name="Normal_E37" xfId="42" xr:uid="{00000000-0005-0000-0000-0000D9000000}"/>
    <cellStyle name="Normal_E39" xfId="45" xr:uid="{00000000-0005-0000-0000-0000DA000000}"/>
    <cellStyle name="Normal_E40" xfId="50" xr:uid="{00000000-0005-0000-0000-0000DB000000}"/>
    <cellStyle name="Normal_E41" xfId="47" xr:uid="{00000000-0005-0000-0000-0000DC000000}"/>
    <cellStyle name="Normal_E42" xfId="48" xr:uid="{00000000-0005-0000-0000-0000DD000000}"/>
    <cellStyle name="Normal_E44" xfId="41" xr:uid="{00000000-0005-0000-0000-0000DE000000}"/>
    <cellStyle name="Normal_E45" xfId="36" xr:uid="{00000000-0005-0000-0000-0000DF000000}"/>
    <cellStyle name="Normal_E46" xfId="43" xr:uid="{00000000-0005-0000-0000-0000E0000000}"/>
    <cellStyle name="Normal_E47" xfId="46" xr:uid="{00000000-0005-0000-0000-0000E1000000}"/>
    <cellStyle name="Normal_E48" xfId="53" xr:uid="{00000000-0005-0000-0000-0000E2000000}"/>
    <cellStyle name="Normal_E50" xfId="56" xr:uid="{00000000-0005-0000-0000-0000E3000000}"/>
    <cellStyle name="Normal_E52" xfId="59" xr:uid="{00000000-0005-0000-0000-0000E4000000}"/>
    <cellStyle name="Normal_E53" xfId="58" xr:uid="{00000000-0005-0000-0000-0000E5000000}"/>
    <cellStyle name="Normal_E54" xfId="22" xr:uid="{00000000-0005-0000-0000-0000E6000000}"/>
    <cellStyle name="Normal_E55" xfId="57" xr:uid="{00000000-0005-0000-0000-0000E7000000}"/>
    <cellStyle name="Normal_E56-57" xfId="63" xr:uid="{00000000-0005-0000-0000-0000E8000000}"/>
    <cellStyle name="Normal_E58" xfId="64" xr:uid="{00000000-0005-0000-0000-0000E9000000}"/>
    <cellStyle name="Normal_E59" xfId="65" xr:uid="{00000000-0005-0000-0000-0000EA000000}"/>
    <cellStyle name="Normal_E60 2" xfId="12" xr:uid="{00000000-0005-0000-0000-0000EB000000}"/>
    <cellStyle name="Normal_E61" xfId="66" xr:uid="{00000000-0005-0000-0000-0000EC000000}"/>
    <cellStyle name="Normal_E62" xfId="70" xr:uid="{00000000-0005-0000-0000-0000ED000000}"/>
    <cellStyle name="Normal_E63" xfId="72" xr:uid="{00000000-0005-0000-0000-0000EE000000}"/>
    <cellStyle name="Normal_E65" xfId="73" xr:uid="{00000000-0005-0000-0000-0000EF000000}"/>
    <cellStyle name="Normal_E66" xfId="74" xr:uid="{00000000-0005-0000-0000-0000F0000000}"/>
    <cellStyle name="Normal_E66 2" xfId="75" xr:uid="{00000000-0005-0000-0000-0000F1000000}"/>
    <cellStyle name="Normal_E66 2 2" xfId="291" xr:uid="{00000000-0005-0000-0000-0000F2000000}"/>
    <cellStyle name="Normal_E67-68" xfId="77" xr:uid="{00000000-0005-0000-0000-0000F3000000}"/>
    <cellStyle name="Normal_E69" xfId="78" xr:uid="{00000000-0005-0000-0000-0000F4000000}"/>
    <cellStyle name="Normal_E70-71" xfId="79" xr:uid="{00000000-0005-0000-0000-0000F5000000}"/>
    <cellStyle name="Normal_ETABstat_SECOND" xfId="44" xr:uid="{00000000-0005-0000-0000-0000F6000000}"/>
    <cellStyle name="Normal_Feuil1 3" xfId="5" xr:uid="{00000000-0005-0000-0000-0000F7000000}"/>
    <cellStyle name="Percent" xfId="286" builtinId="5"/>
    <cellStyle name="Pourcentage 2" xfId="51" xr:uid="{00000000-0005-0000-0000-0000F9000000}"/>
    <cellStyle name="Satisfaisant 2" xfId="243" xr:uid="{00000000-0005-0000-0000-0000FA000000}"/>
    <cellStyle name="Satisfaisant 2 2" xfId="244" xr:uid="{00000000-0005-0000-0000-0000FB000000}"/>
    <cellStyle name="Satisfaisant 2 3" xfId="245" xr:uid="{00000000-0005-0000-0000-0000FC000000}"/>
    <cellStyle name="Satisfaisant 3" xfId="246" xr:uid="{00000000-0005-0000-0000-0000FD000000}"/>
    <cellStyle name="Sortie 2" xfId="247" xr:uid="{00000000-0005-0000-0000-0000FE000000}"/>
    <cellStyle name="Sortie 2 2" xfId="248" xr:uid="{00000000-0005-0000-0000-0000FF000000}"/>
    <cellStyle name="Sortie 2 3" xfId="249" xr:uid="{00000000-0005-0000-0000-000000010000}"/>
    <cellStyle name="Sortie 3" xfId="250" xr:uid="{00000000-0005-0000-0000-000001010000}"/>
    <cellStyle name="Texte explicatif 2" xfId="251" xr:uid="{00000000-0005-0000-0000-000002010000}"/>
    <cellStyle name="Texte explicatif 2 2" xfId="252" xr:uid="{00000000-0005-0000-0000-000003010000}"/>
    <cellStyle name="Texte explicatif 2 3" xfId="253" xr:uid="{00000000-0005-0000-0000-000004010000}"/>
    <cellStyle name="Texte explicatif 3" xfId="254" xr:uid="{00000000-0005-0000-0000-000005010000}"/>
    <cellStyle name="Titre 2" xfId="255" xr:uid="{00000000-0005-0000-0000-000006010000}"/>
    <cellStyle name="Titre 2 2" xfId="261" xr:uid="{00000000-0005-0000-0000-000007010000}"/>
    <cellStyle name="Titre 2 3" xfId="264" xr:uid="{00000000-0005-0000-0000-000008010000}"/>
    <cellStyle name="Titre 3" xfId="256" xr:uid="{00000000-0005-0000-0000-000009010000}"/>
    <cellStyle name="Titre 1 2" xfId="257" xr:uid="{00000000-0005-0000-0000-00000A010000}"/>
    <cellStyle name="Titre 1 2 2" xfId="258" xr:uid="{00000000-0005-0000-0000-00000B010000}"/>
    <cellStyle name="Titre 1 2 3" xfId="259" xr:uid="{00000000-0005-0000-0000-00000C010000}"/>
    <cellStyle name="Titre 1 3" xfId="260" xr:uid="{00000000-0005-0000-0000-00000D010000}"/>
    <cellStyle name="Titre 2 2 2" xfId="262" xr:uid="{00000000-0005-0000-0000-00000E010000}"/>
    <cellStyle name="Titre 2 2 3" xfId="263" xr:uid="{00000000-0005-0000-0000-00000F010000}"/>
    <cellStyle name="Titre 3 2" xfId="265" xr:uid="{00000000-0005-0000-0000-000010010000}"/>
    <cellStyle name="Titre 3 2 2" xfId="266" xr:uid="{00000000-0005-0000-0000-000011010000}"/>
    <cellStyle name="Titre 3 2 3" xfId="267" xr:uid="{00000000-0005-0000-0000-000012010000}"/>
    <cellStyle name="Titre 3 3" xfId="268" xr:uid="{00000000-0005-0000-0000-000013010000}"/>
    <cellStyle name="Titre 4 2" xfId="269" xr:uid="{00000000-0005-0000-0000-000014010000}"/>
    <cellStyle name="Titre 4 2 2" xfId="270" xr:uid="{00000000-0005-0000-0000-000015010000}"/>
    <cellStyle name="Titre 4 2 3" xfId="271" xr:uid="{00000000-0005-0000-0000-000016010000}"/>
    <cellStyle name="Titre 4 3" xfId="272" xr:uid="{00000000-0005-0000-0000-000017010000}"/>
    <cellStyle name="Total 2" xfId="273" xr:uid="{00000000-0005-0000-0000-000018010000}"/>
    <cellStyle name="Total 2 2" xfId="274" xr:uid="{00000000-0005-0000-0000-000019010000}"/>
    <cellStyle name="Total 2 3" xfId="275" xr:uid="{00000000-0005-0000-0000-00001A010000}"/>
    <cellStyle name="Total 3" xfId="276" xr:uid="{00000000-0005-0000-0000-00001B010000}"/>
    <cellStyle name="Vérification 2" xfId="277" xr:uid="{00000000-0005-0000-0000-00001C010000}"/>
    <cellStyle name="Vérification 2 2" xfId="278" xr:uid="{00000000-0005-0000-0000-00001D010000}"/>
    <cellStyle name="Vérification 2 3" xfId="279" xr:uid="{00000000-0005-0000-0000-00001E010000}"/>
    <cellStyle name="Vérification 3" xfId="280" xr:uid="{00000000-0005-0000-0000-00001F010000}"/>
    <cellStyle name="عادي_agros99" xfId="281" xr:uid="{00000000-0005-0000-0000-000020010000}"/>
    <cellStyle name="عادي_Etablis" xfId="21" xr:uid="{00000000-0005-0000-0000-000021010000}"/>
    <cellStyle name="عادي_pop-2002 2" xfId="7" xr:uid="{00000000-0005-0000-0000-000022010000}"/>
    <cellStyle name="عملة [0]_Book1" xfId="282" xr:uid="{00000000-0005-0000-0000-000023010000}"/>
    <cellStyle name="عملة_Book1" xfId="283" xr:uid="{00000000-0005-0000-0000-000024010000}"/>
    <cellStyle name="فاصلة [0]_Book1" xfId="284" xr:uid="{00000000-0005-0000-0000-000025010000}"/>
    <cellStyle name="فاصلة_Book1" xfId="285" xr:uid="{00000000-0005-0000-0000-000026010000}"/>
  </cellStyles>
  <dxfs count="5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externalLink" Target="externalLinks/externalLink3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1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2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556970</xdr:colOff>
      <xdr:row>35</xdr:row>
      <xdr:rowOff>48432</xdr:rowOff>
    </xdr:from>
    <xdr:to>
      <xdr:col>1</xdr:col>
      <xdr:colOff>318845</xdr:colOff>
      <xdr:row>37</xdr:row>
      <xdr:rowOff>7426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3C00-000002000000}"/>
            </a:ext>
          </a:extLst>
        </xdr:cNvPr>
        <xdr:cNvSpPr txBox="1"/>
      </xdr:nvSpPr>
      <xdr:spPr>
        <a:xfrm>
          <a:off x="556970" y="6849282"/>
          <a:ext cx="2438400" cy="3590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800"/>
            <a:t>(*)</a:t>
          </a:r>
        </a:p>
      </xdr:txBody>
    </xdr:sp>
    <xdr:clientData/>
  </xdr:twoCellAnchor>
  <xdr:twoCellAnchor>
    <xdr:from>
      <xdr:col>0</xdr:col>
      <xdr:colOff>556970</xdr:colOff>
      <xdr:row>40</xdr:row>
      <xdr:rowOff>48432</xdr:rowOff>
    </xdr:from>
    <xdr:to>
      <xdr:col>1</xdr:col>
      <xdr:colOff>318845</xdr:colOff>
      <xdr:row>42</xdr:row>
      <xdr:rowOff>7426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3C00-000003000000}"/>
            </a:ext>
          </a:extLst>
        </xdr:cNvPr>
        <xdr:cNvSpPr txBox="1"/>
      </xdr:nvSpPr>
      <xdr:spPr>
        <a:xfrm>
          <a:off x="556970" y="7839882"/>
          <a:ext cx="2438400" cy="3590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800"/>
            <a:t>(*)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ERSONNEL%202011\MEDECINS%202011\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kehel/Desktop/Ann%20stat%202023/Chapitres%20contr&#244;l&#233;s_AS%202023/KSIBER2010/KSIBER2009/LABORATOIRES/SEIS2009/LABORATOIRE2008/fichHosp2006lab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SIBER2010\KSIBER2009\LABORATOIRES\SEIS2009\LABORATOIRE2008\fichHosp2006lab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Formateurs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B_etab_Dep 22-23"/>
      <sheetName val="Feuil1"/>
      <sheetName val="Feuil2"/>
      <sheetName val="Feuil3"/>
      <sheetName val="Formateur Public"/>
      <sheetName val="Formateur Privé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4">
          <cell r="C14">
            <v>1961</v>
          </cell>
          <cell r="E14">
            <v>1730</v>
          </cell>
        </row>
      </sheetData>
      <sheetData sheetId="5" refreshError="1">
        <row r="15">
          <cell r="C15">
            <v>1447</v>
          </cell>
          <cell r="E15">
            <v>1258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8:G26"/>
  <sheetViews>
    <sheetView showGridLines="0" view="pageLayout" zoomScale="70" zoomScalePageLayoutView="70" workbookViewId="0">
      <selection activeCell="F15" sqref="F15"/>
    </sheetView>
  </sheetViews>
  <sheetFormatPr defaultColWidth="10.90625" defaultRowHeight="14.5"/>
  <sheetData>
    <row r="8" spans="1:7" ht="23.5">
      <c r="A8" s="1869" t="s">
        <v>1606</v>
      </c>
      <c r="B8" s="1869"/>
      <c r="C8" s="1869"/>
      <c r="D8" s="1869"/>
      <c r="E8" s="1869"/>
      <c r="F8" s="1869"/>
      <c r="G8" s="1869"/>
    </row>
    <row r="10" spans="1:7" ht="23.5">
      <c r="A10" s="1869" t="s">
        <v>1608</v>
      </c>
      <c r="B10" s="1869"/>
      <c r="C10" s="1869"/>
      <c r="D10" s="1869"/>
      <c r="E10" s="1869"/>
      <c r="F10" s="1869"/>
      <c r="G10" s="1869"/>
    </row>
    <row r="24" spans="1:7" ht="31">
      <c r="A24" s="1870" t="s">
        <v>1607</v>
      </c>
      <c r="B24" s="1870"/>
      <c r="C24" s="1870"/>
      <c r="D24" s="1870"/>
      <c r="E24" s="1870"/>
      <c r="F24" s="1870"/>
      <c r="G24" s="1870"/>
    </row>
    <row r="26" spans="1:7" ht="31">
      <c r="A26" s="1870" t="s">
        <v>1609</v>
      </c>
      <c r="B26" s="1870"/>
      <c r="C26" s="1870"/>
      <c r="D26" s="1870"/>
      <c r="E26" s="1870"/>
      <c r="F26" s="1870"/>
      <c r="G26" s="1870"/>
    </row>
  </sheetData>
  <mergeCells count="4">
    <mergeCell ref="A8:G8"/>
    <mergeCell ref="A24:G24"/>
    <mergeCell ref="A10:G10"/>
    <mergeCell ref="A26:G2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H57"/>
  <sheetViews>
    <sheetView showGridLines="0" zoomScaleSheetLayoutView="98" zoomScalePageLayoutView="70" workbookViewId="0">
      <selection activeCell="F15" sqref="F15"/>
    </sheetView>
  </sheetViews>
  <sheetFormatPr defaultColWidth="11.453125" defaultRowHeight="13"/>
  <cols>
    <col min="1" max="1" width="30.26953125" style="110" customWidth="1"/>
    <col min="2" max="5" width="14.1796875" style="148" customWidth="1"/>
    <col min="6" max="6" width="26.81640625" style="110" customWidth="1"/>
    <col min="7" max="16384" width="11.453125" style="110"/>
  </cols>
  <sheetData>
    <row r="1" spans="1:8" ht="24.75" customHeight="1">
      <c r="A1" s="107" t="s">
        <v>230</v>
      </c>
      <c r="F1" s="109"/>
    </row>
    <row r="2" spans="1:8" ht="19" customHeight="1">
      <c r="F2" s="291"/>
    </row>
    <row r="3" spans="1:8" ht="19" customHeight="1">
      <c r="A3" s="160" t="s">
        <v>2321</v>
      </c>
      <c r="B3" s="268"/>
      <c r="E3" s="1883" t="s">
        <v>2322</v>
      </c>
      <c r="F3" s="1883"/>
    </row>
    <row r="4" spans="1:8" ht="19" customHeight="1">
      <c r="A4" s="1615" t="s">
        <v>2153</v>
      </c>
      <c r="B4" s="263"/>
      <c r="F4" s="1616" t="s">
        <v>2154</v>
      </c>
    </row>
    <row r="5" spans="1:8" ht="19" customHeight="1">
      <c r="F5" s="291"/>
    </row>
    <row r="6" spans="1:8" ht="16.5" customHeight="1">
      <c r="A6" s="292"/>
      <c r="B6" s="293" t="s">
        <v>2309</v>
      </c>
      <c r="C6" s="293" t="str">
        <f>LEFT(D6,4)+1&amp;"-"&amp;RIGHT(D6,4)+1</f>
        <v>2021-2022</v>
      </c>
      <c r="D6" s="293" t="str">
        <f>LEFT(E6,4)+1&amp;"-"&amp;RIGHT(E6,4)+1</f>
        <v>2020-2021</v>
      </c>
      <c r="E6" s="293" t="s">
        <v>1567</v>
      </c>
      <c r="F6" s="294"/>
    </row>
    <row r="7" spans="1:8" ht="16.5" customHeight="1">
      <c r="C7" s="293"/>
      <c r="G7" s="295"/>
      <c r="H7" s="296"/>
    </row>
    <row r="8" spans="1:8" ht="22" customHeight="1">
      <c r="A8" s="144" t="s">
        <v>304</v>
      </c>
      <c r="C8" s="293"/>
      <c r="F8" s="257" t="s">
        <v>305</v>
      </c>
    </row>
    <row r="9" spans="1:8" ht="22" customHeight="1">
      <c r="A9" s="1688" t="s">
        <v>306</v>
      </c>
      <c r="B9" s="1685">
        <v>480095</v>
      </c>
      <c r="C9" s="1685">
        <v>498950</v>
      </c>
      <c r="D9" s="1685">
        <v>498976</v>
      </c>
      <c r="E9" s="1685">
        <v>442847</v>
      </c>
      <c r="F9" s="728" t="s">
        <v>307</v>
      </c>
      <c r="G9" s="131"/>
      <c r="H9" s="131"/>
    </row>
    <row r="10" spans="1:8" ht="22" customHeight="1">
      <c r="A10" s="1689" t="s">
        <v>308</v>
      </c>
      <c r="B10" s="1685">
        <v>572455</v>
      </c>
      <c r="C10" s="1685">
        <v>590465</v>
      </c>
      <c r="D10" s="1685">
        <v>585303</v>
      </c>
      <c r="E10" s="1685">
        <v>568079</v>
      </c>
      <c r="F10" s="727" t="s">
        <v>309</v>
      </c>
      <c r="G10" s="131"/>
      <c r="H10" s="131"/>
    </row>
    <row r="11" spans="1:8" ht="22" customHeight="1">
      <c r="A11" s="1689" t="s">
        <v>310</v>
      </c>
      <c r="B11" s="1685">
        <v>591094</v>
      </c>
      <c r="C11" s="1685">
        <v>589658</v>
      </c>
      <c r="D11" s="1685">
        <v>588604</v>
      </c>
      <c r="E11" s="1685">
        <v>570653</v>
      </c>
      <c r="F11" s="727" t="s">
        <v>311</v>
      </c>
      <c r="G11" s="131"/>
      <c r="H11" s="131"/>
    </row>
    <row r="12" spans="1:8" ht="22" customHeight="1">
      <c r="A12" s="1689" t="s">
        <v>312</v>
      </c>
      <c r="B12" s="1685">
        <v>591872</v>
      </c>
      <c r="C12" s="1685">
        <v>590578</v>
      </c>
      <c r="D12" s="1685">
        <v>585598</v>
      </c>
      <c r="E12" s="1685">
        <v>567412</v>
      </c>
      <c r="F12" s="727" t="s">
        <v>313</v>
      </c>
      <c r="G12" s="131"/>
      <c r="H12" s="131"/>
    </row>
    <row r="13" spans="1:8" ht="22" customHeight="1">
      <c r="A13" s="1689" t="s">
        <v>314</v>
      </c>
      <c r="B13" s="1685">
        <v>592172</v>
      </c>
      <c r="C13" s="1685">
        <v>587249</v>
      </c>
      <c r="D13" s="1685">
        <v>582154</v>
      </c>
      <c r="E13" s="1685">
        <v>552824</v>
      </c>
      <c r="F13" s="727" t="s">
        <v>315</v>
      </c>
      <c r="G13" s="131"/>
      <c r="H13" s="131"/>
    </row>
    <row r="14" spans="1:8" ht="22" customHeight="1">
      <c r="A14" s="1689" t="s">
        <v>316</v>
      </c>
      <c r="B14" s="1685">
        <v>587960</v>
      </c>
      <c r="C14" s="1685">
        <v>583390</v>
      </c>
      <c r="D14" s="1685">
        <v>563024</v>
      </c>
      <c r="E14" s="1685">
        <v>530274</v>
      </c>
      <c r="F14" s="728" t="s">
        <v>317</v>
      </c>
      <c r="G14" s="131"/>
      <c r="H14" s="131"/>
    </row>
    <row r="15" spans="1:8" ht="22" customHeight="1">
      <c r="A15" s="1689" t="s">
        <v>318</v>
      </c>
      <c r="B15" s="1685">
        <v>267240</v>
      </c>
      <c r="C15" s="1685">
        <v>264696</v>
      </c>
      <c r="D15" s="1685">
        <v>250131</v>
      </c>
      <c r="E15" s="1685">
        <v>288114</v>
      </c>
      <c r="F15" s="728" t="s">
        <v>319</v>
      </c>
      <c r="G15" s="131"/>
      <c r="H15" s="131"/>
    </row>
    <row r="16" spans="1:8" ht="22" customHeight="1">
      <c r="A16" s="1689" t="s">
        <v>320</v>
      </c>
      <c r="B16" s="1685">
        <v>102790</v>
      </c>
      <c r="C16" s="1685">
        <v>102597</v>
      </c>
      <c r="D16" s="1685">
        <v>100146</v>
      </c>
      <c r="E16" s="1685">
        <v>120649</v>
      </c>
      <c r="F16" s="728" t="s">
        <v>321</v>
      </c>
      <c r="G16" s="131"/>
      <c r="H16" s="131"/>
    </row>
    <row r="17" spans="1:8" ht="22" customHeight="1">
      <c r="A17" s="1689" t="s">
        <v>322</v>
      </c>
      <c r="B17" s="1685">
        <v>41335</v>
      </c>
      <c r="C17" s="1685">
        <v>43263</v>
      </c>
      <c r="D17" s="1685">
        <v>39787</v>
      </c>
      <c r="E17" s="1685">
        <v>53703</v>
      </c>
      <c r="F17" s="728" t="s">
        <v>323</v>
      </c>
      <c r="G17" s="131"/>
      <c r="H17" s="131"/>
    </row>
    <row r="18" spans="1:8" ht="22" customHeight="1">
      <c r="A18" s="1689" t="s">
        <v>324</v>
      </c>
      <c r="B18" s="1685">
        <v>22120</v>
      </c>
      <c r="C18" s="1685">
        <v>23752</v>
      </c>
      <c r="D18" s="1685">
        <v>20715</v>
      </c>
      <c r="E18" s="1685">
        <v>32716</v>
      </c>
      <c r="F18" s="728" t="s">
        <v>325</v>
      </c>
      <c r="G18" s="131"/>
      <c r="H18" s="131"/>
    </row>
    <row r="19" spans="1:8" ht="22" customHeight="1">
      <c r="A19" s="1690" t="s">
        <v>15</v>
      </c>
      <c r="B19" s="1686">
        <f>SUM(B9:B18)</f>
        <v>3849133</v>
      </c>
      <c r="C19" s="1686">
        <f>SUM(C9:C18)</f>
        <v>3874598</v>
      </c>
      <c r="D19" s="1686">
        <f>SUM(D9:D18)</f>
        <v>3814438</v>
      </c>
      <c r="E19" s="1686">
        <f>SUM(E9:E18)</f>
        <v>3727271</v>
      </c>
      <c r="F19" s="1687" t="s">
        <v>16</v>
      </c>
      <c r="G19" s="131"/>
      <c r="H19" s="131"/>
    </row>
    <row r="20" spans="1:8" ht="22" customHeight="1">
      <c r="A20" s="144"/>
      <c r="C20" s="259"/>
      <c r="D20" s="299"/>
      <c r="E20" s="299"/>
      <c r="F20" s="300"/>
      <c r="G20" s="131"/>
      <c r="H20" s="131"/>
    </row>
    <row r="21" spans="1:8" ht="22" customHeight="1">
      <c r="A21" s="144"/>
      <c r="C21" s="259"/>
      <c r="D21" s="281"/>
      <c r="E21" s="281"/>
      <c r="F21" s="301"/>
      <c r="G21" s="283"/>
      <c r="H21" s="283"/>
    </row>
    <row r="22" spans="1:8" ht="22" customHeight="1">
      <c r="C22" s="259"/>
      <c r="D22" s="302"/>
      <c r="E22" s="302"/>
      <c r="F22" s="301"/>
    </row>
    <row r="23" spans="1:8" ht="22" customHeight="1">
      <c r="A23" s="144" t="s">
        <v>9</v>
      </c>
      <c r="C23" s="259"/>
      <c r="F23" s="257" t="s">
        <v>10</v>
      </c>
    </row>
    <row r="24" spans="1:8" ht="22" customHeight="1">
      <c r="A24" s="1688" t="s">
        <v>306</v>
      </c>
      <c r="B24" s="1685">
        <v>237996</v>
      </c>
      <c r="C24" s="1685">
        <v>246425</v>
      </c>
      <c r="D24" s="1685">
        <v>244667</v>
      </c>
      <c r="E24" s="1685">
        <v>218510</v>
      </c>
      <c r="F24" s="728" t="s">
        <v>307</v>
      </c>
    </row>
    <row r="25" spans="1:8" ht="22" customHeight="1">
      <c r="A25" s="1689" t="s">
        <v>308</v>
      </c>
      <c r="B25" s="1685">
        <v>281971</v>
      </c>
      <c r="C25" s="1685">
        <v>289757</v>
      </c>
      <c r="D25" s="1685">
        <v>287166</v>
      </c>
      <c r="E25" s="1685">
        <v>278960</v>
      </c>
      <c r="F25" s="727" t="s">
        <v>309</v>
      </c>
    </row>
    <row r="26" spans="1:8" ht="22" customHeight="1">
      <c r="A26" s="1689" t="s">
        <v>310</v>
      </c>
      <c r="B26" s="1685">
        <v>290012</v>
      </c>
      <c r="C26" s="1685">
        <v>289504</v>
      </c>
      <c r="D26" s="1685">
        <v>288357</v>
      </c>
      <c r="E26" s="1685">
        <v>281232</v>
      </c>
      <c r="F26" s="727" t="s">
        <v>311</v>
      </c>
    </row>
    <row r="27" spans="1:8" ht="22" customHeight="1">
      <c r="A27" s="1689" t="s">
        <v>312</v>
      </c>
      <c r="B27" s="1685">
        <v>290534</v>
      </c>
      <c r="C27" s="1685">
        <v>289391</v>
      </c>
      <c r="D27" s="1685">
        <v>287991</v>
      </c>
      <c r="E27" s="1685">
        <v>277524</v>
      </c>
      <c r="F27" s="727" t="s">
        <v>313</v>
      </c>
      <c r="H27" s="298"/>
    </row>
    <row r="28" spans="1:8" ht="22" customHeight="1">
      <c r="A28" s="1689" t="s">
        <v>314</v>
      </c>
      <c r="B28" s="1685">
        <v>290158</v>
      </c>
      <c r="C28" s="1685">
        <v>288696</v>
      </c>
      <c r="D28" s="1685">
        <v>284062</v>
      </c>
      <c r="E28" s="1685">
        <v>270713</v>
      </c>
      <c r="F28" s="727" t="s">
        <v>315</v>
      </c>
      <c r="H28" s="298"/>
    </row>
    <row r="29" spans="1:8" ht="22" customHeight="1">
      <c r="A29" s="1689" t="s">
        <v>316</v>
      </c>
      <c r="B29" s="1685">
        <v>288979</v>
      </c>
      <c r="C29" s="1685">
        <v>284649</v>
      </c>
      <c r="D29" s="1685">
        <v>275031</v>
      </c>
      <c r="E29" s="1685">
        <v>259165</v>
      </c>
      <c r="F29" s="728" t="s">
        <v>317</v>
      </c>
      <c r="H29" s="298"/>
    </row>
    <row r="30" spans="1:8" ht="22" customHeight="1">
      <c r="A30" s="1689" t="s">
        <v>318</v>
      </c>
      <c r="B30" s="1685">
        <v>114774</v>
      </c>
      <c r="C30" s="1685">
        <v>114353</v>
      </c>
      <c r="D30" s="1685">
        <v>107802</v>
      </c>
      <c r="E30" s="1685">
        <v>127751</v>
      </c>
      <c r="F30" s="728" t="s">
        <v>319</v>
      </c>
      <c r="H30" s="298"/>
    </row>
    <row r="31" spans="1:8" ht="22" customHeight="1">
      <c r="A31" s="1689" t="s">
        <v>320</v>
      </c>
      <c r="B31" s="1685">
        <v>36133</v>
      </c>
      <c r="C31" s="1685">
        <v>36533</v>
      </c>
      <c r="D31" s="1685">
        <v>36084</v>
      </c>
      <c r="E31" s="1685">
        <v>44515</v>
      </c>
      <c r="F31" s="728" t="s">
        <v>321</v>
      </c>
      <c r="H31" s="298"/>
    </row>
    <row r="32" spans="1:8" ht="22" customHeight="1">
      <c r="A32" s="1689" t="s">
        <v>322</v>
      </c>
      <c r="B32" s="1685">
        <v>12457</v>
      </c>
      <c r="C32" s="1685">
        <v>13342</v>
      </c>
      <c r="D32" s="1685">
        <v>12153</v>
      </c>
      <c r="E32" s="1685">
        <v>17016</v>
      </c>
      <c r="F32" s="728" t="s">
        <v>323</v>
      </c>
      <c r="H32" s="298"/>
    </row>
    <row r="33" spans="1:8" ht="22" customHeight="1">
      <c r="A33" s="1689" t="s">
        <v>324</v>
      </c>
      <c r="B33" s="1685">
        <v>6241</v>
      </c>
      <c r="C33" s="1685">
        <v>6711</v>
      </c>
      <c r="D33" s="1685">
        <v>5804</v>
      </c>
      <c r="E33" s="1685">
        <v>9468</v>
      </c>
      <c r="F33" s="728" t="s">
        <v>325</v>
      </c>
      <c r="H33" s="298"/>
    </row>
    <row r="34" spans="1:8" ht="22" customHeight="1">
      <c r="A34" s="1690" t="s">
        <v>15</v>
      </c>
      <c r="B34" s="1691">
        <f>SUM(B24:B33)</f>
        <v>1849255</v>
      </c>
      <c r="C34" s="1691">
        <f>SUM(C24:C33)</f>
        <v>1859361</v>
      </c>
      <c r="D34" s="1686">
        <f>SUM(D24:D33)</f>
        <v>1829117</v>
      </c>
      <c r="E34" s="1686">
        <f>SUM(E24:E33)</f>
        <v>1784854</v>
      </c>
      <c r="F34" s="1687" t="s">
        <v>16</v>
      </c>
      <c r="H34" s="298"/>
    </row>
    <row r="35" spans="1:8" ht="13" customHeight="1">
      <c r="A35" s="301"/>
      <c r="B35" s="306"/>
      <c r="C35" s="299"/>
      <c r="F35" s="124"/>
      <c r="H35" s="298"/>
    </row>
    <row r="36" spans="1:8" ht="13" customHeight="1">
      <c r="B36" s="110"/>
      <c r="C36" s="110"/>
      <c r="D36" s="110"/>
      <c r="E36" s="110"/>
      <c r="F36" s="124"/>
      <c r="H36" s="298"/>
    </row>
    <row r="37" spans="1:8" ht="13" customHeight="1">
      <c r="B37" s="110"/>
      <c r="C37" s="110"/>
      <c r="D37" s="110"/>
      <c r="E37" s="110"/>
      <c r="F37" s="124"/>
      <c r="H37" s="304"/>
    </row>
    <row r="38" spans="1:8" ht="13" customHeight="1">
      <c r="B38" s="110"/>
      <c r="C38" s="110"/>
      <c r="D38" s="110"/>
      <c r="E38" s="110"/>
      <c r="F38" s="124"/>
    </row>
    <row r="39" spans="1:8" ht="13" customHeight="1">
      <c r="B39" s="110"/>
      <c r="C39" s="110"/>
      <c r="D39" s="110"/>
      <c r="E39" s="110"/>
      <c r="F39" s="124"/>
    </row>
    <row r="40" spans="1:8" ht="13" customHeight="1">
      <c r="A40" s="301"/>
      <c r="B40" s="110"/>
      <c r="C40" s="110"/>
      <c r="D40" s="110"/>
      <c r="E40" s="110"/>
      <c r="F40" s="124"/>
    </row>
    <row r="41" spans="1:8" ht="13" customHeight="1">
      <c r="B41" s="110"/>
      <c r="C41" s="110"/>
      <c r="D41" s="110"/>
      <c r="E41" s="110"/>
      <c r="F41" s="291"/>
    </row>
    <row r="42" spans="1:8" ht="13" customHeight="1">
      <c r="A42" s="301"/>
      <c r="B42" s="110"/>
      <c r="C42" s="110"/>
      <c r="D42" s="110"/>
      <c r="E42" s="110"/>
      <c r="F42" s="124"/>
    </row>
    <row r="43" spans="1:8" ht="13" customHeight="1">
      <c r="B43" s="110"/>
      <c r="C43" s="110"/>
      <c r="D43" s="110"/>
      <c r="E43" s="110"/>
      <c r="F43" s="291"/>
    </row>
    <row r="44" spans="1:8" ht="13" customHeight="1">
      <c r="B44" s="110"/>
      <c r="C44" s="110"/>
      <c r="D44" s="110"/>
      <c r="E44" s="110"/>
      <c r="F44" s="291"/>
    </row>
    <row r="45" spans="1:8" ht="13" customHeight="1">
      <c r="A45" s="301"/>
      <c r="B45" s="110"/>
      <c r="C45" s="110"/>
      <c r="D45" s="110"/>
      <c r="E45" s="110"/>
      <c r="F45" s="291"/>
    </row>
    <row r="46" spans="1:8" ht="13" customHeight="1">
      <c r="A46" s="301"/>
      <c r="B46" s="110"/>
      <c r="C46" s="110"/>
      <c r="D46" s="110"/>
      <c r="E46" s="110"/>
      <c r="F46" s="291"/>
    </row>
    <row r="47" spans="1:8" ht="13" customHeight="1">
      <c r="B47" s="110"/>
      <c r="C47" s="110"/>
      <c r="D47" s="110"/>
      <c r="E47" s="110"/>
      <c r="F47" s="291"/>
    </row>
    <row r="48" spans="1:8" ht="13" customHeight="1">
      <c r="A48" s="31" t="s">
        <v>1873</v>
      </c>
      <c r="B48" s="31"/>
      <c r="C48" s="31"/>
      <c r="F48" s="32" t="s">
        <v>1872</v>
      </c>
    </row>
    <row r="49" spans="1:6" ht="13" customHeight="1"/>
    <row r="51" spans="1:6" ht="12.75" customHeight="1">
      <c r="A51" s="1884"/>
      <c r="B51" s="1884"/>
      <c r="C51" s="1884"/>
      <c r="D51" s="1884"/>
      <c r="E51" s="1884"/>
      <c r="F51" s="1884"/>
    </row>
    <row r="52" spans="1:6" ht="12.75" customHeight="1">
      <c r="A52" s="301"/>
    </row>
    <row r="53" spans="1:6" ht="12.75" customHeight="1">
      <c r="A53" s="301"/>
    </row>
    <row r="54" spans="1:6" ht="12.75" customHeight="1">
      <c r="A54" s="301"/>
    </row>
    <row r="55" spans="1:6" ht="16" customHeight="1">
      <c r="A55" s="301"/>
    </row>
    <row r="57" spans="1:6">
      <c r="B57" s="110"/>
      <c r="C57" s="110"/>
      <c r="D57" s="110"/>
      <c r="E57" s="110"/>
    </row>
  </sheetData>
  <mergeCells count="2">
    <mergeCell ref="E3:F3"/>
    <mergeCell ref="A51:F51"/>
  </mergeCells>
  <conditionalFormatting sqref="C53:E54">
    <cfRule type="cellIs" dxfId="4" priority="1" operator="equal">
      <formula>1</formula>
    </cfRule>
  </conditionalFormatting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I59"/>
  <sheetViews>
    <sheetView showGridLines="0" zoomScalePageLayoutView="70" workbookViewId="0">
      <selection activeCell="F15" sqref="F15"/>
    </sheetView>
  </sheetViews>
  <sheetFormatPr defaultColWidth="11.453125" defaultRowHeight="13"/>
  <cols>
    <col min="1" max="1" width="29.1796875" style="110" customWidth="1"/>
    <col min="2" max="5" width="15" style="110" customWidth="1"/>
    <col min="6" max="6" width="22.7265625" style="110" customWidth="1"/>
    <col min="7" max="16384" width="11.453125" style="110"/>
  </cols>
  <sheetData>
    <row r="1" spans="1:9" ht="24.75" customHeight="1">
      <c r="A1" s="107" t="s">
        <v>230</v>
      </c>
      <c r="B1" s="148"/>
      <c r="D1" s="148"/>
      <c r="E1" s="148"/>
      <c r="F1" s="109"/>
    </row>
    <row r="2" spans="1:9" ht="19" customHeight="1">
      <c r="B2" s="148"/>
      <c r="D2" s="148"/>
      <c r="E2" s="148"/>
      <c r="F2" s="124"/>
    </row>
    <row r="3" spans="1:9" ht="19" customHeight="1">
      <c r="A3" s="160" t="s">
        <v>2324</v>
      </c>
      <c r="B3" s="268"/>
      <c r="C3" s="148"/>
      <c r="D3" s="148"/>
      <c r="E3" s="1883" t="s">
        <v>2323</v>
      </c>
      <c r="F3" s="1883"/>
    </row>
    <row r="4" spans="1:9" ht="19" customHeight="1">
      <c r="A4" s="307" t="s">
        <v>326</v>
      </c>
      <c r="B4" s="263"/>
      <c r="C4" s="148"/>
      <c r="D4" s="148"/>
      <c r="E4" s="1885" t="s">
        <v>327</v>
      </c>
      <c r="F4" s="1885"/>
    </row>
    <row r="5" spans="1:9" ht="19" customHeight="1">
      <c r="A5" s="308"/>
      <c r="B5" s="148"/>
      <c r="D5" s="148"/>
      <c r="E5" s="148"/>
      <c r="F5" s="309"/>
    </row>
    <row r="6" spans="1:9" ht="16.5" customHeight="1">
      <c r="A6" s="292"/>
      <c r="B6" s="1185" t="str">
        <f>LEFT(C6,4)+1&amp;"-"&amp;RIGHT(C6,4)+1</f>
        <v>2022-2023</v>
      </c>
      <c r="C6" s="1185" t="str">
        <f>LEFT(D6,4)+1&amp;"-"&amp;RIGHT(D6,4)+1</f>
        <v>2021-2022</v>
      </c>
      <c r="D6" s="1185" t="str">
        <f>LEFT(E6,4)+1&amp;"-"&amp;RIGHT(E6,4)+1</f>
        <v>2020-2021</v>
      </c>
      <c r="E6" s="1185" t="s">
        <v>1567</v>
      </c>
      <c r="F6" s="294"/>
    </row>
    <row r="7" spans="1:9" ht="16.5" customHeight="1">
      <c r="C7" s="293"/>
      <c r="G7" s="303"/>
      <c r="H7" s="303"/>
      <c r="I7" s="303"/>
    </row>
    <row r="8" spans="1:9" ht="22" customHeight="1">
      <c r="A8" s="144" t="s">
        <v>304</v>
      </c>
      <c r="C8" s="148"/>
      <c r="F8" s="257" t="s">
        <v>305</v>
      </c>
    </row>
    <row r="9" spans="1:9" ht="22" customHeight="1">
      <c r="A9" s="1688" t="s">
        <v>306</v>
      </c>
      <c r="B9" s="1692">
        <v>267764</v>
      </c>
      <c r="C9" s="1692">
        <v>278045</v>
      </c>
      <c r="D9" s="1692">
        <v>269866</v>
      </c>
      <c r="E9" s="1692">
        <v>248650</v>
      </c>
      <c r="F9" s="728" t="s">
        <v>307</v>
      </c>
      <c r="G9" s="310"/>
    </row>
    <row r="10" spans="1:9" ht="22" customHeight="1">
      <c r="A10" s="1689" t="s">
        <v>308</v>
      </c>
      <c r="B10" s="1692">
        <v>315494</v>
      </c>
      <c r="C10" s="1692">
        <v>323167</v>
      </c>
      <c r="D10" s="1692">
        <v>319769</v>
      </c>
      <c r="E10" s="1692">
        <v>314846</v>
      </c>
      <c r="F10" s="727" t="s">
        <v>309</v>
      </c>
      <c r="G10" s="310"/>
    </row>
    <row r="11" spans="1:9" ht="22" customHeight="1">
      <c r="A11" s="1689" t="s">
        <v>310</v>
      </c>
      <c r="B11" s="1692">
        <v>321015</v>
      </c>
      <c r="C11" s="1692">
        <v>322090</v>
      </c>
      <c r="D11" s="1692">
        <v>318178</v>
      </c>
      <c r="E11" s="1692">
        <v>314072</v>
      </c>
      <c r="F11" s="727" t="s">
        <v>311</v>
      </c>
      <c r="G11" s="310"/>
    </row>
    <row r="12" spans="1:9" ht="22" customHeight="1">
      <c r="A12" s="1689" t="s">
        <v>312</v>
      </c>
      <c r="B12" s="1692">
        <v>319515</v>
      </c>
      <c r="C12" s="1692">
        <v>317574</v>
      </c>
      <c r="D12" s="1692">
        <v>314518</v>
      </c>
      <c r="E12" s="1692">
        <v>309594</v>
      </c>
      <c r="F12" s="727" t="s">
        <v>313</v>
      </c>
      <c r="G12" s="310"/>
    </row>
    <row r="13" spans="1:9" ht="22" customHeight="1">
      <c r="A13" s="1689" t="s">
        <v>314</v>
      </c>
      <c r="B13" s="1692">
        <v>314139</v>
      </c>
      <c r="C13" s="1692">
        <v>313188</v>
      </c>
      <c r="D13" s="1692">
        <v>310459</v>
      </c>
      <c r="E13" s="1692">
        <v>296951</v>
      </c>
      <c r="F13" s="727" t="s">
        <v>315</v>
      </c>
      <c r="G13" s="310"/>
    </row>
    <row r="14" spans="1:9" ht="22" customHeight="1">
      <c r="A14" s="1689" t="s">
        <v>316</v>
      </c>
      <c r="B14" s="1692">
        <v>309315</v>
      </c>
      <c r="C14" s="1692">
        <v>308493</v>
      </c>
      <c r="D14" s="1692">
        <v>295659</v>
      </c>
      <c r="E14" s="1692">
        <v>278431</v>
      </c>
      <c r="F14" s="728" t="s">
        <v>317</v>
      </c>
      <c r="G14" s="310"/>
    </row>
    <row r="15" spans="1:9" ht="22" customHeight="1">
      <c r="A15" s="1689" t="s">
        <v>318</v>
      </c>
      <c r="B15" s="1692">
        <v>158900</v>
      </c>
      <c r="C15" s="1692">
        <v>158558</v>
      </c>
      <c r="D15" s="1692">
        <v>149082</v>
      </c>
      <c r="E15" s="1692">
        <v>169738</v>
      </c>
      <c r="F15" s="728" t="s">
        <v>319</v>
      </c>
      <c r="G15" s="310"/>
    </row>
    <row r="16" spans="1:9" ht="22" customHeight="1">
      <c r="A16" s="1689" t="s">
        <v>320</v>
      </c>
      <c r="B16" s="1692">
        <v>65001</v>
      </c>
      <c r="C16" s="1692">
        <v>65304</v>
      </c>
      <c r="D16" s="1692">
        <v>64966</v>
      </c>
      <c r="E16" s="1692">
        <v>77392</v>
      </c>
      <c r="F16" s="728" t="s">
        <v>321</v>
      </c>
      <c r="G16" s="310"/>
    </row>
    <row r="17" spans="1:7" ht="22" customHeight="1">
      <c r="A17" s="1689" t="s">
        <v>322</v>
      </c>
      <c r="B17" s="1692">
        <v>26341</v>
      </c>
      <c r="C17" s="1692">
        <v>28271</v>
      </c>
      <c r="D17" s="1692">
        <v>26371</v>
      </c>
      <c r="E17" s="1692">
        <v>35029</v>
      </c>
      <c r="F17" s="728" t="s">
        <v>323</v>
      </c>
      <c r="G17" s="310"/>
    </row>
    <row r="18" spans="1:7" ht="22" customHeight="1">
      <c r="A18" s="1689" t="s">
        <v>324</v>
      </c>
      <c r="B18" s="1692">
        <v>14858</v>
      </c>
      <c r="C18" s="1692">
        <v>16152</v>
      </c>
      <c r="D18" s="1692">
        <v>14348</v>
      </c>
      <c r="E18" s="1692">
        <v>22359</v>
      </c>
      <c r="F18" s="728" t="s">
        <v>325</v>
      </c>
      <c r="G18" s="310"/>
    </row>
    <row r="19" spans="1:7" ht="22" customHeight="1">
      <c r="A19" s="1690" t="s">
        <v>15</v>
      </c>
      <c r="B19" s="1691">
        <f>SUM(B9:B18)</f>
        <v>2112342</v>
      </c>
      <c r="C19" s="1691">
        <f>SUM(C9:C18)</f>
        <v>2130842</v>
      </c>
      <c r="D19" s="1695">
        <f>SUM(D9:D18)</f>
        <v>2083216</v>
      </c>
      <c r="E19" s="1695">
        <f>SUM(E9:E18)</f>
        <v>2067062</v>
      </c>
      <c r="F19" s="1687" t="s">
        <v>16</v>
      </c>
      <c r="G19" s="132"/>
    </row>
    <row r="20" spans="1:7" ht="22" customHeight="1">
      <c r="A20" s="144"/>
      <c r="C20" s="259"/>
      <c r="D20" s="282"/>
      <c r="E20" s="282"/>
      <c r="F20" s="300"/>
      <c r="G20" s="283"/>
    </row>
    <row r="21" spans="1:7" ht="22" customHeight="1">
      <c r="A21" s="144"/>
      <c r="C21" s="259"/>
      <c r="D21" s="131"/>
      <c r="E21" s="131"/>
      <c r="F21" s="300"/>
    </row>
    <row r="22" spans="1:7" ht="22" customHeight="1">
      <c r="C22" s="259"/>
      <c r="D22" s="1186"/>
      <c r="E22" s="1186"/>
      <c r="F22" s="301"/>
    </row>
    <row r="23" spans="1:7" ht="22" customHeight="1">
      <c r="A23" s="144" t="s">
        <v>9</v>
      </c>
      <c r="C23" s="259"/>
      <c r="F23" s="257" t="s">
        <v>10</v>
      </c>
    </row>
    <row r="24" spans="1:7" ht="22" customHeight="1">
      <c r="A24" s="1688" t="s">
        <v>306</v>
      </c>
      <c r="B24" s="1692">
        <v>131737</v>
      </c>
      <c r="C24" s="1692">
        <v>136518</v>
      </c>
      <c r="D24" s="1692">
        <v>131404</v>
      </c>
      <c r="E24" s="1692">
        <v>121920</v>
      </c>
      <c r="F24" s="728" t="s">
        <v>307</v>
      </c>
    </row>
    <row r="25" spans="1:7" ht="22" customHeight="1">
      <c r="A25" s="1689" t="s">
        <v>308</v>
      </c>
      <c r="B25" s="1692">
        <v>154781</v>
      </c>
      <c r="C25" s="1692">
        <v>157709</v>
      </c>
      <c r="D25" s="1692">
        <v>156405</v>
      </c>
      <c r="E25" s="1692">
        <v>153915</v>
      </c>
      <c r="F25" s="727" t="s">
        <v>309</v>
      </c>
    </row>
    <row r="26" spans="1:7" ht="22" customHeight="1">
      <c r="A26" s="1689" t="s">
        <v>310</v>
      </c>
      <c r="B26" s="1692">
        <v>156751</v>
      </c>
      <c r="C26" s="1692">
        <v>157585</v>
      </c>
      <c r="D26" s="1692">
        <v>155217</v>
      </c>
      <c r="E26" s="1692">
        <v>154239</v>
      </c>
      <c r="F26" s="727" t="s">
        <v>311</v>
      </c>
    </row>
    <row r="27" spans="1:7" ht="22" customHeight="1">
      <c r="A27" s="1689" t="s">
        <v>312</v>
      </c>
      <c r="B27" s="1692">
        <v>156425</v>
      </c>
      <c r="C27" s="1692">
        <v>155124</v>
      </c>
      <c r="D27" s="1692">
        <v>154216</v>
      </c>
      <c r="E27" s="1692">
        <v>150785</v>
      </c>
      <c r="F27" s="727" t="s">
        <v>313</v>
      </c>
    </row>
    <row r="28" spans="1:7" ht="22" customHeight="1">
      <c r="A28" s="1689" t="s">
        <v>314</v>
      </c>
      <c r="B28" s="1692">
        <v>153469</v>
      </c>
      <c r="C28" s="1692">
        <v>153462</v>
      </c>
      <c r="D28" s="1692">
        <v>151090</v>
      </c>
      <c r="E28" s="1692">
        <v>145114</v>
      </c>
      <c r="F28" s="727" t="s">
        <v>315</v>
      </c>
    </row>
    <row r="29" spans="1:7" ht="22" customHeight="1">
      <c r="A29" s="1689" t="s">
        <v>316</v>
      </c>
      <c r="B29" s="1692">
        <v>151495</v>
      </c>
      <c r="C29" s="1692">
        <v>149958</v>
      </c>
      <c r="D29" s="1692">
        <v>143813</v>
      </c>
      <c r="E29" s="1692">
        <v>135736</v>
      </c>
      <c r="F29" s="728" t="s">
        <v>317</v>
      </c>
    </row>
    <row r="30" spans="1:7" ht="22" customHeight="1">
      <c r="A30" s="1689" t="s">
        <v>318</v>
      </c>
      <c r="B30" s="1692">
        <v>69047</v>
      </c>
      <c r="C30" s="1692">
        <v>69519</v>
      </c>
      <c r="D30" s="1692">
        <v>65121</v>
      </c>
      <c r="E30" s="1692">
        <v>76254</v>
      </c>
      <c r="F30" s="728" t="s">
        <v>319</v>
      </c>
    </row>
    <row r="31" spans="1:7" ht="22" customHeight="1">
      <c r="A31" s="1689" t="s">
        <v>320</v>
      </c>
      <c r="B31" s="1692">
        <v>23586</v>
      </c>
      <c r="C31" s="1692">
        <v>23939</v>
      </c>
      <c r="D31" s="1692">
        <v>24158</v>
      </c>
      <c r="E31" s="1692">
        <v>29617</v>
      </c>
      <c r="F31" s="728" t="s">
        <v>321</v>
      </c>
    </row>
    <row r="32" spans="1:7" ht="22" customHeight="1">
      <c r="A32" s="1689" t="s">
        <v>322</v>
      </c>
      <c r="B32" s="1692">
        <v>8053</v>
      </c>
      <c r="C32" s="1692">
        <v>9021</v>
      </c>
      <c r="D32" s="1692">
        <v>8194</v>
      </c>
      <c r="E32" s="1692">
        <v>11481</v>
      </c>
      <c r="F32" s="728" t="s">
        <v>323</v>
      </c>
    </row>
    <row r="33" spans="1:6" ht="22" customHeight="1">
      <c r="A33" s="1689" t="s">
        <v>324</v>
      </c>
      <c r="B33" s="1692">
        <v>4244</v>
      </c>
      <c r="C33" s="1692">
        <v>4525</v>
      </c>
      <c r="D33" s="1692">
        <v>3994</v>
      </c>
      <c r="E33" s="1692">
        <v>6564</v>
      </c>
      <c r="F33" s="728" t="s">
        <v>325</v>
      </c>
    </row>
    <row r="34" spans="1:6" ht="37.5" customHeight="1">
      <c r="A34" s="340" t="s">
        <v>15</v>
      </c>
      <c r="B34" s="1693">
        <f>SUM(B24:B33)</f>
        <v>1009588</v>
      </c>
      <c r="C34" s="1693">
        <f>SUM(C24:C33)</f>
        <v>1017360</v>
      </c>
      <c r="D34" s="1694">
        <f>SUM(D24:D33)</f>
        <v>993612</v>
      </c>
      <c r="E34" s="1694">
        <f>SUM(E24:E33)</f>
        <v>985625</v>
      </c>
      <c r="F34" s="257" t="s">
        <v>16</v>
      </c>
    </row>
    <row r="35" spans="1:6" ht="13" customHeight="1">
      <c r="A35" s="297"/>
      <c r="B35" s="259"/>
      <c r="C35" s="311"/>
      <c r="D35" s="259"/>
      <c r="E35" s="312"/>
      <c r="F35" s="124"/>
    </row>
    <row r="36" spans="1:6" ht="13" customHeight="1">
      <c r="A36" s="301"/>
      <c r="B36" s="148"/>
      <c r="D36" s="148"/>
      <c r="E36" s="148"/>
      <c r="F36" s="124"/>
    </row>
    <row r="37" spans="1:6" ht="13" customHeight="1">
      <c r="A37" s="301"/>
      <c r="B37" s="148"/>
      <c r="D37" s="148"/>
      <c r="E37" s="148"/>
      <c r="F37" s="124"/>
    </row>
    <row r="38" spans="1:6" ht="13" customHeight="1">
      <c r="F38" s="124"/>
    </row>
    <row r="39" spans="1:6" ht="13" customHeight="1">
      <c r="B39" s="148"/>
      <c r="D39" s="148"/>
      <c r="E39" s="148"/>
      <c r="F39" s="124"/>
    </row>
    <row r="40" spans="1:6" ht="13" customHeight="1">
      <c r="A40" s="301"/>
      <c r="B40" s="148"/>
      <c r="D40" s="148"/>
      <c r="E40" s="148"/>
      <c r="F40" s="124"/>
    </row>
    <row r="41" spans="1:6" ht="13" customHeight="1">
      <c r="F41" s="124"/>
    </row>
    <row r="42" spans="1:6" ht="13" customHeight="1">
      <c r="A42" s="301"/>
      <c r="B42" s="148"/>
      <c r="D42" s="148"/>
      <c r="E42" s="148"/>
      <c r="F42" s="124"/>
    </row>
    <row r="43" spans="1:6" ht="13" customHeight="1">
      <c r="A43" s="301"/>
      <c r="B43" s="148"/>
      <c r="D43" s="148"/>
      <c r="E43" s="148"/>
      <c r="F43" s="124"/>
    </row>
    <row r="44" spans="1:6" ht="13" customHeight="1">
      <c r="A44" s="301"/>
      <c r="B44" s="148"/>
      <c r="D44" s="148"/>
      <c r="E44" s="148"/>
      <c r="F44" s="124"/>
    </row>
    <row r="45" spans="1:6" ht="13" customHeight="1">
      <c r="A45" s="301"/>
      <c r="B45" s="148"/>
      <c r="D45" s="148"/>
      <c r="E45" s="148"/>
      <c r="F45" s="124"/>
    </row>
    <row r="46" spans="1:6" ht="13" customHeight="1">
      <c r="A46" s="301"/>
      <c r="B46" s="148"/>
      <c r="D46" s="148"/>
      <c r="E46" s="148"/>
      <c r="F46" s="124"/>
    </row>
    <row r="47" spans="1:6" ht="13" customHeight="1">
      <c r="A47" s="31" t="s">
        <v>1873</v>
      </c>
      <c r="B47" s="31"/>
      <c r="C47" s="31"/>
      <c r="D47" s="148"/>
      <c r="E47" s="148"/>
      <c r="F47" s="32" t="s">
        <v>1872</v>
      </c>
    </row>
    <row r="50" spans="1:6" ht="12.75" customHeight="1">
      <c r="A50" s="1884"/>
      <c r="B50" s="1884"/>
      <c r="C50" s="1884"/>
      <c r="D50" s="1884"/>
      <c r="E50" s="1884"/>
      <c r="F50" s="1884"/>
    </row>
    <row r="51" spans="1:6" ht="12.75" customHeight="1">
      <c r="A51" s="301"/>
      <c r="B51" s="148"/>
      <c r="E51" s="148"/>
    </row>
    <row r="52" spans="1:6" ht="12.75" customHeight="1">
      <c r="A52" s="301"/>
      <c r="B52" s="148"/>
      <c r="D52" s="148"/>
      <c r="E52" s="148"/>
    </row>
    <row r="53" spans="1:6" ht="12.75" customHeight="1">
      <c r="A53" s="301"/>
      <c r="B53" s="148"/>
      <c r="D53" s="148"/>
      <c r="E53" s="148"/>
    </row>
    <row r="54" spans="1:6" ht="14">
      <c r="A54" s="301"/>
      <c r="B54" s="148"/>
      <c r="D54" s="148"/>
      <c r="E54" s="148"/>
    </row>
    <row r="55" spans="1:6" ht="14">
      <c r="A55" s="301"/>
      <c r="B55" s="148"/>
      <c r="D55" s="148"/>
      <c r="E55" s="148"/>
    </row>
    <row r="56" spans="1:6" ht="14">
      <c r="A56" s="301"/>
      <c r="B56" s="148"/>
      <c r="D56" s="148"/>
      <c r="E56" s="148"/>
    </row>
    <row r="57" spans="1:6">
      <c r="B57" s="148"/>
      <c r="D57" s="148"/>
      <c r="E57" s="148"/>
    </row>
    <row r="58" spans="1:6">
      <c r="A58" s="313"/>
      <c r="B58" s="148"/>
      <c r="D58" s="148"/>
      <c r="E58" s="148"/>
    </row>
    <row r="59" spans="1:6">
      <c r="B59" s="148"/>
      <c r="D59" s="148"/>
      <c r="E59" s="148"/>
    </row>
  </sheetData>
  <mergeCells count="3">
    <mergeCell ref="E3:F3"/>
    <mergeCell ref="A50:F50"/>
    <mergeCell ref="E4:F4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syncVertical="1" syncRef="A1">
    <tabColor rgb="FFFFFF00"/>
  </sheetPr>
  <dimension ref="A1:H123"/>
  <sheetViews>
    <sheetView showGridLines="0" zoomScalePageLayoutView="70" workbookViewId="0">
      <selection activeCell="F15" sqref="F15"/>
    </sheetView>
  </sheetViews>
  <sheetFormatPr defaultColWidth="11" defaultRowHeight="13"/>
  <cols>
    <col min="1" max="1" width="32.7265625" style="162" customWidth="1"/>
    <col min="2" max="3" width="11.7265625" style="162" customWidth="1"/>
    <col min="4" max="4" width="13.7265625" style="162" customWidth="1"/>
    <col min="5" max="5" width="12.26953125" style="162" customWidth="1"/>
    <col min="6" max="6" width="30.7265625" style="162" customWidth="1"/>
    <col min="7" max="8" width="9.81640625" style="162" customWidth="1"/>
    <col min="9" max="9" width="9.453125" style="162" customWidth="1"/>
    <col min="10" max="11" width="28.7265625" style="162" customWidth="1"/>
    <col min="12" max="17" width="11" style="162" customWidth="1"/>
    <col min="18" max="27" width="9.81640625" style="162" customWidth="1"/>
    <col min="28" max="31" width="11" style="162" customWidth="1"/>
    <col min="32" max="32" width="14.453125" style="162" customWidth="1"/>
    <col min="33" max="33" width="4.1796875" style="162" customWidth="1"/>
    <col min="34" max="34" width="13.26953125" style="162" customWidth="1"/>
    <col min="35" max="35" width="28.1796875" style="162" customWidth="1"/>
    <col min="36" max="36" width="11" style="162" customWidth="1"/>
    <col min="37" max="37" width="14.453125" style="162" customWidth="1"/>
    <col min="38" max="38" width="4.1796875" style="162" customWidth="1"/>
    <col min="39" max="40" width="11" style="162" customWidth="1"/>
    <col min="41" max="41" width="14.453125" style="162" customWidth="1"/>
    <col min="42" max="42" width="4.1796875" style="162" customWidth="1"/>
    <col min="43" max="43" width="14.453125" style="162" customWidth="1"/>
    <col min="44" max="16384" width="11" style="162"/>
  </cols>
  <sheetData>
    <row r="1" spans="1:8" ht="24.75" customHeight="1">
      <c r="A1" s="314" t="s">
        <v>230</v>
      </c>
      <c r="B1" s="315"/>
      <c r="D1" s="316"/>
      <c r="F1" s="109" t="s">
        <v>231</v>
      </c>
    </row>
    <row r="2" spans="1:8" ht="19" customHeight="1">
      <c r="F2" s="317"/>
    </row>
    <row r="3" spans="1:8" ht="19" customHeight="1">
      <c r="A3" s="318" t="s">
        <v>328</v>
      </c>
      <c r="C3" s="240"/>
      <c r="F3" s="319" t="s">
        <v>329</v>
      </c>
      <c r="G3" s="240"/>
    </row>
    <row r="4" spans="1:8" ht="19" customHeight="1">
      <c r="A4" s="318" t="s">
        <v>330</v>
      </c>
      <c r="F4" s="320" t="s">
        <v>215</v>
      </c>
    </row>
    <row r="5" spans="1:8" ht="19" customHeight="1">
      <c r="A5" s="318"/>
      <c r="F5" s="317"/>
    </row>
    <row r="6" spans="1:8" ht="16.5" customHeight="1">
      <c r="A6" s="105" t="s">
        <v>2309</v>
      </c>
      <c r="C6" s="321" t="s">
        <v>1738</v>
      </c>
      <c r="D6" s="1888" t="s">
        <v>1741</v>
      </c>
      <c r="E6" s="1889"/>
      <c r="F6" s="1817" t="s">
        <v>2310</v>
      </c>
      <c r="H6" s="239"/>
    </row>
    <row r="7" spans="1:8" ht="13" customHeight="1">
      <c r="B7" s="1886" t="s">
        <v>1739</v>
      </c>
      <c r="C7" s="1886"/>
      <c r="D7" s="1887" t="s">
        <v>1740</v>
      </c>
      <c r="E7" s="1887"/>
      <c r="G7" s="126"/>
      <c r="H7" s="252"/>
    </row>
    <row r="8" spans="1:8" ht="13" customHeight="1">
      <c r="A8" s="90"/>
      <c r="B8" s="252" t="s">
        <v>16</v>
      </c>
      <c r="C8" s="252" t="s">
        <v>278</v>
      </c>
      <c r="D8" s="252" t="s">
        <v>16</v>
      </c>
      <c r="E8" s="252" t="s">
        <v>278</v>
      </c>
      <c r="F8" s="166"/>
      <c r="G8" s="322"/>
      <c r="H8" s="126"/>
    </row>
    <row r="9" spans="1:8" ht="13" customHeight="1">
      <c r="A9" s="167"/>
      <c r="B9" s="252" t="s">
        <v>34</v>
      </c>
      <c r="C9" s="252" t="s">
        <v>35</v>
      </c>
      <c r="D9" s="252" t="s">
        <v>34</v>
      </c>
      <c r="E9" s="252" t="s">
        <v>35</v>
      </c>
      <c r="F9" s="170"/>
      <c r="G9" s="323"/>
      <c r="H9" s="323"/>
    </row>
    <row r="10" spans="1:8" s="260" customFormat="1" ht="6" customHeight="1"/>
    <row r="11" spans="1:8" s="326" customFormat="1" ht="17.149999999999999" customHeight="1">
      <c r="A11" s="324" t="s">
        <v>36</v>
      </c>
      <c r="B11" s="174">
        <f>SUM(B12:B19)</f>
        <v>441042</v>
      </c>
      <c r="C11" s="174">
        <f>SUM(C12:C19)</f>
        <v>211462</v>
      </c>
      <c r="D11" s="174">
        <f>SUM(D12:D19)</f>
        <v>197239</v>
      </c>
      <c r="E11" s="174">
        <f>SUM(E12:E19)</f>
        <v>94109</v>
      </c>
      <c r="F11" s="325" t="s">
        <v>37</v>
      </c>
    </row>
    <row r="12" spans="1:8" s="326" customFormat="1" ht="17.149999999999999" customHeight="1">
      <c r="A12" s="51" t="s">
        <v>38</v>
      </c>
      <c r="B12" s="52">
        <v>46452</v>
      </c>
      <c r="C12" s="52">
        <v>22196</v>
      </c>
      <c r="D12" s="52">
        <v>31630</v>
      </c>
      <c r="E12" s="52">
        <v>15045</v>
      </c>
      <c r="F12" s="53" t="s">
        <v>39</v>
      </c>
      <c r="G12" s="176"/>
      <c r="H12" s="176"/>
    </row>
    <row r="13" spans="1:8" ht="17.149999999999999" customHeight="1">
      <c r="A13" s="51" t="s">
        <v>40</v>
      </c>
      <c r="B13" s="52">
        <v>55844</v>
      </c>
      <c r="C13" s="52">
        <v>26569</v>
      </c>
      <c r="D13" s="52">
        <v>51092</v>
      </c>
      <c r="E13" s="52">
        <v>24310</v>
      </c>
      <c r="F13" s="53" t="s">
        <v>41</v>
      </c>
      <c r="G13" s="176"/>
      <c r="H13" s="176"/>
    </row>
    <row r="14" spans="1:8" ht="17.149999999999999" customHeight="1">
      <c r="A14" s="54" t="s">
        <v>42</v>
      </c>
      <c r="B14" s="52">
        <v>12235</v>
      </c>
      <c r="C14" s="52">
        <v>5937</v>
      </c>
      <c r="D14" s="52">
        <v>12235</v>
      </c>
      <c r="E14" s="52">
        <v>5937</v>
      </c>
      <c r="F14" s="53" t="s">
        <v>43</v>
      </c>
      <c r="G14" s="177"/>
      <c r="H14" s="177"/>
    </row>
    <row r="15" spans="1:8" ht="17.149999999999999" customHeight="1">
      <c r="A15" s="55" t="s">
        <v>44</v>
      </c>
      <c r="B15" s="52">
        <v>65284</v>
      </c>
      <c r="C15" s="52">
        <v>31266</v>
      </c>
      <c r="D15" s="52">
        <v>37450</v>
      </c>
      <c r="E15" s="52">
        <v>17800</v>
      </c>
      <c r="F15" s="53" t="s">
        <v>45</v>
      </c>
      <c r="G15" s="176"/>
      <c r="H15" s="176"/>
    </row>
    <row r="16" spans="1:8" ht="17.149999999999999" customHeight="1">
      <c r="A16" s="55" t="s">
        <v>46</v>
      </c>
      <c r="B16" s="52">
        <v>32638</v>
      </c>
      <c r="C16" s="52">
        <v>15484</v>
      </c>
      <c r="D16" s="52">
        <v>27203</v>
      </c>
      <c r="E16" s="52">
        <v>12890</v>
      </c>
      <c r="F16" s="53" t="s">
        <v>47</v>
      </c>
      <c r="G16" s="176"/>
      <c r="H16" s="176"/>
    </row>
    <row r="17" spans="1:8" ht="17.149999999999999" customHeight="1">
      <c r="A17" s="55" t="s">
        <v>48</v>
      </c>
      <c r="B17" s="52">
        <v>135319</v>
      </c>
      <c r="C17" s="52">
        <v>65062</v>
      </c>
      <c r="D17" s="52">
        <v>11796</v>
      </c>
      <c r="E17" s="52">
        <v>5662</v>
      </c>
      <c r="F17" s="53" t="s">
        <v>49</v>
      </c>
      <c r="G17" s="176"/>
      <c r="H17" s="176"/>
    </row>
    <row r="18" spans="1:8" ht="17.149999999999999" customHeight="1">
      <c r="A18" s="55" t="s">
        <v>50</v>
      </c>
      <c r="B18" s="52">
        <v>64151</v>
      </c>
      <c r="C18" s="52">
        <v>30995</v>
      </c>
      <c r="D18" s="52">
        <v>24243</v>
      </c>
      <c r="E18" s="52">
        <v>11721</v>
      </c>
      <c r="F18" s="53" t="s">
        <v>51</v>
      </c>
      <c r="G18" s="177"/>
      <c r="H18" s="177"/>
    </row>
    <row r="19" spans="1:8" ht="17.149999999999999" customHeight="1">
      <c r="A19" s="55" t="s">
        <v>52</v>
      </c>
      <c r="B19" s="52">
        <v>29119</v>
      </c>
      <c r="C19" s="52">
        <v>13953</v>
      </c>
      <c r="D19" s="52">
        <v>1590</v>
      </c>
      <c r="E19" s="52">
        <v>744</v>
      </c>
      <c r="F19" s="53" t="s">
        <v>53</v>
      </c>
      <c r="G19" s="176"/>
      <c r="H19" s="176"/>
    </row>
    <row r="20" spans="1:8" ht="17.149999999999999" customHeight="1">
      <c r="A20" s="74" t="s">
        <v>54</v>
      </c>
      <c r="B20" s="174">
        <f>SUM(B21:B28)</f>
        <v>261765</v>
      </c>
      <c r="C20" s="174">
        <f>SUM(C21:C28)</f>
        <v>124799</v>
      </c>
      <c r="D20" s="174">
        <f>SUM(D21:D28)</f>
        <v>112267</v>
      </c>
      <c r="E20" s="174">
        <f>SUM(E21:E28)</f>
        <v>53224</v>
      </c>
      <c r="F20" s="327" t="s">
        <v>55</v>
      </c>
      <c r="G20" s="176"/>
      <c r="H20" s="176"/>
    </row>
    <row r="21" spans="1:8" ht="17.149999999999999" customHeight="1">
      <c r="A21" s="328" t="s">
        <v>56</v>
      </c>
      <c r="B21" s="52">
        <v>30478</v>
      </c>
      <c r="C21" s="52">
        <v>14682</v>
      </c>
      <c r="D21" s="52">
        <v>13693</v>
      </c>
      <c r="E21" s="52">
        <v>6590</v>
      </c>
      <c r="F21" s="329" t="s">
        <v>57</v>
      </c>
      <c r="G21" s="176"/>
      <c r="H21" s="176"/>
    </row>
    <row r="22" spans="1:8" ht="17.149999999999999" customHeight="1">
      <c r="A22" s="51" t="s">
        <v>58</v>
      </c>
      <c r="B22" s="52">
        <v>23627</v>
      </c>
      <c r="C22" s="52">
        <v>11309</v>
      </c>
      <c r="D22" s="52">
        <v>17339</v>
      </c>
      <c r="E22" s="52">
        <v>8282</v>
      </c>
      <c r="F22" s="58" t="s">
        <v>59</v>
      </c>
      <c r="G22" s="176"/>
      <c r="H22" s="176"/>
    </row>
    <row r="23" spans="1:8" ht="17.149999999999999" customHeight="1">
      <c r="A23" s="51" t="s">
        <v>60</v>
      </c>
      <c r="B23" s="52">
        <v>20854</v>
      </c>
      <c r="C23" s="52">
        <v>9789</v>
      </c>
      <c r="D23" s="52">
        <v>16256</v>
      </c>
      <c r="E23" s="52">
        <v>7680</v>
      </c>
      <c r="F23" s="58" t="s">
        <v>61</v>
      </c>
      <c r="G23" s="176"/>
      <c r="H23" s="176"/>
    </row>
    <row r="24" spans="1:8" ht="17.149999999999999" customHeight="1">
      <c r="A24" s="51" t="s">
        <v>62</v>
      </c>
      <c r="B24" s="52">
        <v>28196</v>
      </c>
      <c r="C24" s="52">
        <v>13425</v>
      </c>
      <c r="D24" s="52">
        <v>17211</v>
      </c>
      <c r="E24" s="52">
        <v>8127</v>
      </c>
      <c r="F24" s="53" t="s">
        <v>63</v>
      </c>
      <c r="G24" s="177"/>
      <c r="H24" s="177"/>
    </row>
    <row r="25" spans="1:8" ht="17.149999999999999" customHeight="1">
      <c r="A25" s="51" t="s">
        <v>64</v>
      </c>
      <c r="B25" s="52">
        <v>13064</v>
      </c>
      <c r="C25" s="52">
        <v>6201</v>
      </c>
      <c r="D25" s="52">
        <v>5975</v>
      </c>
      <c r="E25" s="52">
        <v>2819</v>
      </c>
      <c r="F25" s="58" t="s">
        <v>65</v>
      </c>
      <c r="G25" s="176"/>
      <c r="H25" s="176"/>
    </row>
    <row r="26" spans="1:8" ht="17.149999999999999" customHeight="1">
      <c r="A26" s="51" t="s">
        <v>66</v>
      </c>
      <c r="B26" s="52">
        <v>64220</v>
      </c>
      <c r="C26" s="52">
        <v>30586</v>
      </c>
      <c r="D26" s="52">
        <v>24517</v>
      </c>
      <c r="E26" s="52">
        <v>11574</v>
      </c>
      <c r="F26" s="58" t="s">
        <v>67</v>
      </c>
      <c r="G26" s="176"/>
      <c r="H26" s="176"/>
    </row>
    <row r="27" spans="1:8" s="326" customFormat="1" ht="17.149999999999999" customHeight="1">
      <c r="A27" s="51" t="s">
        <v>68</v>
      </c>
      <c r="B27" s="52">
        <v>52756</v>
      </c>
      <c r="C27" s="52">
        <v>25158</v>
      </c>
      <c r="D27" s="52">
        <v>6673</v>
      </c>
      <c r="E27" s="52">
        <v>3187</v>
      </c>
      <c r="F27" s="58" t="s">
        <v>69</v>
      </c>
      <c r="G27" s="176"/>
      <c r="H27" s="176"/>
    </row>
    <row r="28" spans="1:8" ht="17.149999999999999" customHeight="1">
      <c r="A28" s="51" t="s">
        <v>70</v>
      </c>
      <c r="B28" s="52">
        <v>28570</v>
      </c>
      <c r="C28" s="52">
        <v>13649</v>
      </c>
      <c r="D28" s="52">
        <v>10603</v>
      </c>
      <c r="E28" s="52">
        <v>4965</v>
      </c>
      <c r="F28" s="58" t="s">
        <v>71</v>
      </c>
      <c r="G28" s="176"/>
      <c r="H28" s="176"/>
    </row>
    <row r="29" spans="1:8" ht="17.149999999999999" customHeight="1">
      <c r="A29" s="324" t="s">
        <v>72</v>
      </c>
      <c r="B29" s="174">
        <f>SUM(B30:B38)</f>
        <v>475189</v>
      </c>
      <c r="C29" s="174">
        <f>SUM(C30:C38)</f>
        <v>228178</v>
      </c>
      <c r="D29" s="174">
        <f>SUM(D30:D38)</f>
        <v>246011</v>
      </c>
      <c r="E29" s="174">
        <f>SUM(E30:E38)</f>
        <v>117617</v>
      </c>
      <c r="F29" s="325" t="s">
        <v>73</v>
      </c>
      <c r="G29" s="176"/>
      <c r="H29" s="176"/>
    </row>
    <row r="30" spans="1:8" ht="17.149999999999999" customHeight="1">
      <c r="A30" s="59" t="s">
        <v>74</v>
      </c>
      <c r="B30" s="52">
        <v>84512</v>
      </c>
      <c r="C30" s="52">
        <v>40635</v>
      </c>
      <c r="D30" s="52">
        <v>26993</v>
      </c>
      <c r="E30" s="52">
        <v>12890</v>
      </c>
      <c r="F30" s="53" t="s">
        <v>75</v>
      </c>
      <c r="G30" s="176"/>
      <c r="H30" s="176"/>
    </row>
    <row r="31" spans="1:8" ht="17.149999999999999" customHeight="1">
      <c r="A31" s="60" t="s">
        <v>76</v>
      </c>
      <c r="B31" s="52">
        <v>27155</v>
      </c>
      <c r="C31" s="52">
        <v>13059</v>
      </c>
      <c r="D31" s="52">
        <v>19859</v>
      </c>
      <c r="E31" s="52">
        <v>9538</v>
      </c>
      <c r="F31" s="53" t="s">
        <v>77</v>
      </c>
      <c r="G31" s="176"/>
      <c r="H31" s="176"/>
    </row>
    <row r="32" spans="1:8" ht="17.149999999999999" customHeight="1">
      <c r="A32" s="59" t="s">
        <v>78</v>
      </c>
      <c r="B32" s="52">
        <v>32278</v>
      </c>
      <c r="C32" s="52">
        <v>15384</v>
      </c>
      <c r="D32" s="52">
        <v>18977</v>
      </c>
      <c r="E32" s="52">
        <v>8999</v>
      </c>
      <c r="F32" s="53" t="s">
        <v>79</v>
      </c>
      <c r="G32" s="176"/>
      <c r="H32" s="176"/>
    </row>
    <row r="33" spans="1:8" ht="17.149999999999999" customHeight="1">
      <c r="A33" s="51" t="s">
        <v>80</v>
      </c>
      <c r="B33" s="52">
        <v>111692</v>
      </c>
      <c r="C33" s="52">
        <v>53935</v>
      </c>
      <c r="D33" s="52">
        <v>8369</v>
      </c>
      <c r="E33" s="52">
        <v>4113</v>
      </c>
      <c r="F33" s="53" t="s">
        <v>81</v>
      </c>
      <c r="G33" s="176"/>
      <c r="H33" s="176"/>
    </row>
    <row r="34" spans="1:8" ht="17.149999999999999" customHeight="1">
      <c r="A34" s="60" t="s">
        <v>82</v>
      </c>
      <c r="B34" s="52">
        <v>16864</v>
      </c>
      <c r="C34" s="52">
        <v>8059</v>
      </c>
      <c r="D34" s="52">
        <v>11041</v>
      </c>
      <c r="E34" s="52">
        <v>5241</v>
      </c>
      <c r="F34" s="53" t="s">
        <v>1593</v>
      </c>
      <c r="G34" s="177"/>
      <c r="H34" s="177"/>
    </row>
    <row r="35" spans="1:8" ht="17.149999999999999" customHeight="1">
      <c r="A35" s="51" t="s">
        <v>83</v>
      </c>
      <c r="B35" s="52">
        <v>31044</v>
      </c>
      <c r="C35" s="52">
        <v>14912</v>
      </c>
      <c r="D35" s="52">
        <v>18807</v>
      </c>
      <c r="E35" s="52">
        <v>8974</v>
      </c>
      <c r="F35" s="53" t="s">
        <v>84</v>
      </c>
      <c r="G35" s="176"/>
      <c r="H35" s="176"/>
    </row>
    <row r="36" spans="1:8" ht="17.149999999999999" customHeight="1">
      <c r="A36" s="51" t="s">
        <v>85</v>
      </c>
      <c r="B36" s="52">
        <v>86053</v>
      </c>
      <c r="C36" s="52">
        <v>41318</v>
      </c>
      <c r="D36" s="52">
        <v>75206</v>
      </c>
      <c r="E36" s="52">
        <v>36059</v>
      </c>
      <c r="F36" s="53" t="s">
        <v>86</v>
      </c>
      <c r="G36" s="176"/>
      <c r="H36" s="176"/>
    </row>
    <row r="37" spans="1:8" s="326" customFormat="1" ht="17.149999999999999" customHeight="1">
      <c r="A37" s="51" t="s">
        <v>87</v>
      </c>
      <c r="B37" s="52">
        <v>56792</v>
      </c>
      <c r="C37" s="52">
        <v>27149</v>
      </c>
      <c r="D37" s="52">
        <v>38631</v>
      </c>
      <c r="E37" s="52">
        <v>18406</v>
      </c>
      <c r="F37" s="53" t="s">
        <v>88</v>
      </c>
      <c r="G37" s="176"/>
      <c r="H37" s="176"/>
    </row>
    <row r="38" spans="1:8" ht="17.149999999999999" customHeight="1">
      <c r="A38" s="51" t="s">
        <v>89</v>
      </c>
      <c r="B38" s="52">
        <v>28799</v>
      </c>
      <c r="C38" s="52">
        <v>13727</v>
      </c>
      <c r="D38" s="52">
        <v>28128</v>
      </c>
      <c r="E38" s="52">
        <v>13397</v>
      </c>
      <c r="F38" s="53" t="s">
        <v>90</v>
      </c>
      <c r="G38" s="177"/>
      <c r="H38" s="177"/>
    </row>
    <row r="39" spans="1:8" ht="17.149999999999999" customHeight="1">
      <c r="A39" s="65" t="s">
        <v>91</v>
      </c>
      <c r="B39" s="174">
        <f>SUM(B40:B46)</f>
        <v>475471</v>
      </c>
      <c r="C39" s="174">
        <f>SUM(C40:C46)</f>
        <v>229332</v>
      </c>
      <c r="D39" s="174">
        <f>SUM(D40:D46)</f>
        <v>249392</v>
      </c>
      <c r="E39" s="174">
        <f>SUM(E40:E46)</f>
        <v>119206</v>
      </c>
      <c r="F39" s="325" t="s">
        <v>92</v>
      </c>
      <c r="G39" s="176"/>
      <c r="H39" s="176"/>
    </row>
    <row r="40" spans="1:8" ht="17.149999999999999" customHeight="1">
      <c r="A40" s="59" t="s">
        <v>93</v>
      </c>
      <c r="B40" s="52">
        <v>137614</v>
      </c>
      <c r="C40" s="52">
        <v>66547</v>
      </c>
      <c r="D40" s="52">
        <v>94852</v>
      </c>
      <c r="E40" s="52">
        <v>45636</v>
      </c>
      <c r="F40" s="58" t="s">
        <v>94</v>
      </c>
      <c r="G40" s="176"/>
      <c r="H40" s="176"/>
    </row>
    <row r="41" spans="1:8" ht="17.149999999999999" customHeight="1">
      <c r="A41" s="59" t="s">
        <v>95</v>
      </c>
      <c r="B41" s="52">
        <v>62999</v>
      </c>
      <c r="C41" s="52">
        <v>30113</v>
      </c>
      <c r="D41" s="52">
        <v>36760</v>
      </c>
      <c r="E41" s="52">
        <v>17382</v>
      </c>
      <c r="F41" s="53" t="s">
        <v>96</v>
      </c>
      <c r="G41" s="176"/>
      <c r="H41" s="176"/>
    </row>
    <row r="42" spans="1:8" ht="17.149999999999999" customHeight="1">
      <c r="A42" s="59" t="s">
        <v>97</v>
      </c>
      <c r="B42" s="52">
        <v>21447</v>
      </c>
      <c r="C42" s="52">
        <v>10461</v>
      </c>
      <c r="D42" s="52">
        <v>0</v>
      </c>
      <c r="E42" s="52">
        <v>0</v>
      </c>
      <c r="F42" s="53" t="s">
        <v>98</v>
      </c>
      <c r="G42" s="176"/>
      <c r="H42" s="176"/>
    </row>
    <row r="43" spans="1:8" ht="17.149999999999999" customHeight="1">
      <c r="A43" s="59" t="s">
        <v>99</v>
      </c>
      <c r="B43" s="52">
        <v>80064</v>
      </c>
      <c r="C43" s="52">
        <v>38951</v>
      </c>
      <c r="D43" s="52">
        <v>11295</v>
      </c>
      <c r="E43" s="52">
        <v>5326</v>
      </c>
      <c r="F43" s="53" t="s">
        <v>100</v>
      </c>
      <c r="G43" s="177"/>
      <c r="H43" s="177"/>
    </row>
    <row r="44" spans="1:8" ht="17.149999999999999" customHeight="1">
      <c r="A44" s="59" t="s">
        <v>101</v>
      </c>
      <c r="B44" s="52">
        <v>71297</v>
      </c>
      <c r="C44" s="52">
        <v>34277</v>
      </c>
      <c r="D44" s="52">
        <v>56090</v>
      </c>
      <c r="E44" s="52">
        <v>26903</v>
      </c>
      <c r="F44" s="58" t="s">
        <v>102</v>
      </c>
      <c r="G44" s="176"/>
      <c r="H44" s="176"/>
    </row>
    <row r="45" spans="1:8" ht="17.149999999999999" customHeight="1">
      <c r="A45" s="59" t="s">
        <v>103</v>
      </c>
      <c r="B45" s="52">
        <v>45623</v>
      </c>
      <c r="C45" s="52">
        <v>21700</v>
      </c>
      <c r="D45" s="52">
        <v>31398</v>
      </c>
      <c r="E45" s="52">
        <v>14907</v>
      </c>
      <c r="F45" s="58" t="s">
        <v>104</v>
      </c>
      <c r="G45" s="176"/>
      <c r="H45" s="176"/>
    </row>
    <row r="46" spans="1:8" ht="17.149999999999999" customHeight="1">
      <c r="A46" s="59" t="s">
        <v>105</v>
      </c>
      <c r="B46" s="52">
        <v>56427</v>
      </c>
      <c r="C46" s="52">
        <v>27283</v>
      </c>
      <c r="D46" s="52">
        <v>18997</v>
      </c>
      <c r="E46" s="52">
        <v>9052</v>
      </c>
      <c r="F46" s="53" t="s">
        <v>106</v>
      </c>
      <c r="G46" s="176"/>
      <c r="H46" s="176"/>
    </row>
    <row r="47" spans="1:8" ht="17.149999999999999" customHeight="1">
      <c r="A47" s="73" t="s">
        <v>107</v>
      </c>
      <c r="B47" s="174">
        <f>SUM(B48:B52)</f>
        <v>303357</v>
      </c>
      <c r="C47" s="174">
        <f>SUM(C48:C52)</f>
        <v>145518</v>
      </c>
      <c r="D47" s="174">
        <f>SUM(D48:D52)</f>
        <v>200050</v>
      </c>
      <c r="E47" s="174">
        <f>SUM(E48:E52)</f>
        <v>95810</v>
      </c>
      <c r="F47" s="325" t="s">
        <v>108</v>
      </c>
      <c r="G47" s="176"/>
      <c r="H47" s="176"/>
    </row>
    <row r="48" spans="1:8" ht="17.149999999999999" customHeight="1">
      <c r="A48" s="54" t="s">
        <v>109</v>
      </c>
      <c r="B48" s="52">
        <v>83303</v>
      </c>
      <c r="C48" s="52">
        <v>40007</v>
      </c>
      <c r="D48" s="52">
        <v>73881</v>
      </c>
      <c r="E48" s="52">
        <v>35466</v>
      </c>
      <c r="F48" s="53" t="s">
        <v>110</v>
      </c>
      <c r="G48" s="176"/>
      <c r="H48" s="176"/>
    </row>
    <row r="49" spans="1:8" s="326" customFormat="1" ht="17.149999999999999" customHeight="1">
      <c r="A49" s="59" t="s">
        <v>111</v>
      </c>
      <c r="B49" s="52">
        <v>62359</v>
      </c>
      <c r="C49" s="52">
        <v>29905</v>
      </c>
      <c r="D49" s="52">
        <v>36534</v>
      </c>
      <c r="E49" s="52">
        <v>17510</v>
      </c>
      <c r="F49" s="53" t="s">
        <v>112</v>
      </c>
      <c r="G49" s="176"/>
      <c r="H49" s="176"/>
    </row>
    <row r="50" spans="1:8" ht="17.149999999999999" customHeight="1">
      <c r="A50" s="59" t="s">
        <v>113</v>
      </c>
      <c r="B50" s="52">
        <v>61538</v>
      </c>
      <c r="C50" s="52">
        <v>29420</v>
      </c>
      <c r="D50" s="52">
        <v>43411</v>
      </c>
      <c r="E50" s="52">
        <v>20736</v>
      </c>
      <c r="F50" s="53" t="s">
        <v>114</v>
      </c>
      <c r="G50" s="177"/>
      <c r="H50" s="177"/>
    </row>
    <row r="51" spans="1:8" ht="17.149999999999999" customHeight="1">
      <c r="A51" s="59" t="s">
        <v>115</v>
      </c>
      <c r="B51" s="52">
        <v>43273</v>
      </c>
      <c r="C51" s="52">
        <v>20780</v>
      </c>
      <c r="D51" s="52">
        <v>25024</v>
      </c>
      <c r="E51" s="52">
        <v>11950</v>
      </c>
      <c r="F51" s="53" t="s">
        <v>116</v>
      </c>
      <c r="G51" s="176"/>
      <c r="H51" s="176"/>
    </row>
    <row r="52" spans="1:8" ht="17.149999999999999" customHeight="1">
      <c r="A52" s="59" t="s">
        <v>117</v>
      </c>
      <c r="B52" s="52">
        <v>52884</v>
      </c>
      <c r="C52" s="52">
        <v>25406</v>
      </c>
      <c r="D52" s="52">
        <v>21200</v>
      </c>
      <c r="E52" s="52">
        <v>10148</v>
      </c>
      <c r="F52" s="58" t="s">
        <v>118</v>
      </c>
      <c r="G52" s="176"/>
      <c r="H52" s="176"/>
    </row>
    <row r="53" spans="1:8" ht="12.75" customHeight="1">
      <c r="A53" s="238"/>
      <c r="B53" s="236"/>
      <c r="C53" s="236"/>
      <c r="D53" s="236"/>
      <c r="E53" s="236"/>
      <c r="F53" s="110"/>
      <c r="G53" s="177"/>
      <c r="H53" s="177"/>
    </row>
    <row r="54" spans="1:8" ht="12.75" customHeight="1">
      <c r="A54" s="235"/>
      <c r="B54" s="110"/>
      <c r="C54" s="110"/>
      <c r="D54" s="110"/>
      <c r="E54" s="110"/>
      <c r="F54" s="110"/>
    </row>
    <row r="55" spans="1:8" s="326" customFormat="1" ht="12.75" customHeight="1">
      <c r="A55" s="330"/>
      <c r="B55" s="330"/>
      <c r="C55" s="330"/>
      <c r="D55" s="330"/>
      <c r="E55" s="330"/>
      <c r="F55" s="330"/>
    </row>
    <row r="56" spans="1:8" ht="22.5">
      <c r="A56" s="314" t="s">
        <v>230</v>
      </c>
      <c r="B56" s="315"/>
      <c r="D56" s="316"/>
      <c r="F56" s="109" t="s">
        <v>231</v>
      </c>
    </row>
    <row r="57" spans="1:8" ht="12.75" customHeight="1">
      <c r="A57" s="110"/>
      <c r="F57" s="317"/>
    </row>
    <row r="58" spans="1:8" ht="20">
      <c r="A58" s="318" t="s">
        <v>328</v>
      </c>
      <c r="C58" s="240"/>
      <c r="F58" s="319" t="s">
        <v>329</v>
      </c>
    </row>
    <row r="59" spans="1:8" ht="22.5" customHeight="1">
      <c r="A59" s="318" t="s">
        <v>335</v>
      </c>
      <c r="E59" s="1890" t="s">
        <v>336</v>
      </c>
      <c r="F59" s="1890"/>
    </row>
    <row r="60" spans="1:8" ht="14.15" customHeight="1">
      <c r="A60" s="318"/>
      <c r="F60" s="317"/>
    </row>
    <row r="61" spans="1:8" ht="14.15" customHeight="1">
      <c r="A61" s="105" t="s">
        <v>2309</v>
      </c>
      <c r="C61" s="321" t="s">
        <v>331</v>
      </c>
      <c r="D61" s="1888" t="s">
        <v>332</v>
      </c>
      <c r="E61" s="1889"/>
      <c r="F61" s="1817" t="s">
        <v>2310</v>
      </c>
    </row>
    <row r="62" spans="1:8" ht="14.15" customHeight="1">
      <c r="B62" s="1886" t="s">
        <v>333</v>
      </c>
      <c r="C62" s="1886"/>
      <c r="D62" s="1887" t="s">
        <v>334</v>
      </c>
      <c r="E62" s="1887"/>
    </row>
    <row r="63" spans="1:8" ht="14.15" customHeight="1">
      <c r="A63" s="90"/>
      <c r="B63" s="252" t="s">
        <v>16</v>
      </c>
      <c r="C63" s="252" t="s">
        <v>278</v>
      </c>
      <c r="D63" s="252" t="s">
        <v>16</v>
      </c>
      <c r="E63" s="252" t="s">
        <v>278</v>
      </c>
      <c r="F63" s="166"/>
    </row>
    <row r="64" spans="1:8" s="326" customFormat="1" ht="14.15" customHeight="1">
      <c r="A64" s="167"/>
      <c r="B64" s="252" t="s">
        <v>34</v>
      </c>
      <c r="C64" s="252" t="s">
        <v>35</v>
      </c>
      <c r="D64" s="252" t="s">
        <v>34</v>
      </c>
      <c r="E64" s="252" t="s">
        <v>35</v>
      </c>
      <c r="F64" s="170"/>
    </row>
    <row r="65" spans="1:6" ht="14.15" customHeight="1">
      <c r="A65" s="260"/>
      <c r="B65" s="260"/>
      <c r="C65" s="260"/>
      <c r="D65" s="260"/>
      <c r="E65" s="260"/>
      <c r="F65" s="260"/>
    </row>
    <row r="66" spans="1:6" ht="14.15" customHeight="1">
      <c r="A66" s="65" t="s">
        <v>121</v>
      </c>
      <c r="B66" s="200">
        <f>SUM(B67:B75)</f>
        <v>632655</v>
      </c>
      <c r="C66" s="200">
        <f>SUM(C67:C75)</f>
        <v>304719</v>
      </c>
      <c r="D66" s="200">
        <f>SUM(D67:D75)</f>
        <v>297433</v>
      </c>
      <c r="E66" s="200">
        <f>SUM(E67:E75)</f>
        <v>141957</v>
      </c>
      <c r="F66" s="66" t="s">
        <v>122</v>
      </c>
    </row>
    <row r="67" spans="1:6" ht="14.15" customHeight="1">
      <c r="A67" s="201" t="s">
        <v>123</v>
      </c>
      <c r="B67" s="52">
        <v>26037</v>
      </c>
      <c r="C67" s="52">
        <v>12592</v>
      </c>
      <c r="D67" s="52">
        <v>15293</v>
      </c>
      <c r="E67" s="52">
        <v>7359</v>
      </c>
      <c r="F67" s="202" t="s">
        <v>124</v>
      </c>
    </row>
    <row r="68" spans="1:6" ht="14.15" customHeight="1">
      <c r="A68" s="201" t="s">
        <v>125</v>
      </c>
      <c r="B68" s="52">
        <v>59784</v>
      </c>
      <c r="C68" s="52">
        <v>28684</v>
      </c>
      <c r="D68" s="52">
        <v>29521</v>
      </c>
      <c r="E68" s="52">
        <v>14118</v>
      </c>
      <c r="F68" s="202" t="s">
        <v>126</v>
      </c>
    </row>
    <row r="69" spans="1:6" ht="14.15" customHeight="1">
      <c r="A69" s="203" t="s">
        <v>223</v>
      </c>
      <c r="B69" s="176">
        <v>170443</v>
      </c>
      <c r="C69" s="176">
        <v>82854</v>
      </c>
      <c r="D69" s="176">
        <v>0</v>
      </c>
      <c r="E69" s="176">
        <v>0</v>
      </c>
      <c r="F69" s="202" t="s">
        <v>128</v>
      </c>
    </row>
    <row r="70" spans="1:6" s="326" customFormat="1" ht="14.15" customHeight="1">
      <c r="A70" s="201" t="s">
        <v>129</v>
      </c>
      <c r="B70" s="52">
        <v>104398</v>
      </c>
      <c r="C70" s="52">
        <v>49790</v>
      </c>
      <c r="D70" s="52">
        <v>82855</v>
      </c>
      <c r="E70" s="52">
        <v>39363</v>
      </c>
      <c r="F70" s="202" t="s">
        <v>130</v>
      </c>
    </row>
    <row r="71" spans="1:6" ht="14.15" customHeight="1">
      <c r="A71" s="201" t="s">
        <v>131</v>
      </c>
      <c r="B71" s="52">
        <v>34428</v>
      </c>
      <c r="C71" s="52">
        <v>16464</v>
      </c>
      <c r="D71" s="52">
        <v>18042</v>
      </c>
      <c r="E71" s="52">
        <v>8565</v>
      </c>
      <c r="F71" s="202" t="s">
        <v>132</v>
      </c>
    </row>
    <row r="72" spans="1:6" ht="14.15" customHeight="1">
      <c r="A72" s="201" t="s">
        <v>133</v>
      </c>
      <c r="B72" s="52">
        <v>40410</v>
      </c>
      <c r="C72" s="52">
        <v>19511</v>
      </c>
      <c r="D72" s="52">
        <v>24415</v>
      </c>
      <c r="E72" s="52">
        <v>11775</v>
      </c>
      <c r="F72" s="202" t="s">
        <v>134</v>
      </c>
    </row>
    <row r="73" spans="1:6" ht="14.15" customHeight="1">
      <c r="A73" s="201" t="s">
        <v>135</v>
      </c>
      <c r="B73" s="52">
        <v>53882</v>
      </c>
      <c r="C73" s="52">
        <v>26278</v>
      </c>
      <c r="D73" s="52">
        <v>10743</v>
      </c>
      <c r="E73" s="52">
        <v>5221</v>
      </c>
      <c r="F73" s="202" t="s">
        <v>136</v>
      </c>
    </row>
    <row r="74" spans="1:6" ht="14.15" customHeight="1">
      <c r="A74" s="201" t="s">
        <v>137</v>
      </c>
      <c r="B74" s="52">
        <v>81743</v>
      </c>
      <c r="C74" s="52">
        <v>39027</v>
      </c>
      <c r="D74" s="52">
        <v>61934</v>
      </c>
      <c r="E74" s="52">
        <v>29404</v>
      </c>
      <c r="F74" s="202" t="s">
        <v>138</v>
      </c>
    </row>
    <row r="75" spans="1:6" ht="14.15" customHeight="1">
      <c r="A75" s="201" t="s">
        <v>139</v>
      </c>
      <c r="B75" s="52">
        <v>61530</v>
      </c>
      <c r="C75" s="52">
        <v>29519</v>
      </c>
      <c r="D75" s="52">
        <v>54630</v>
      </c>
      <c r="E75" s="52">
        <v>26152</v>
      </c>
      <c r="F75" s="202" t="s">
        <v>140</v>
      </c>
    </row>
    <row r="76" spans="1:6" ht="14.15" customHeight="1">
      <c r="A76" s="71" t="s">
        <v>141</v>
      </c>
      <c r="B76" s="200">
        <f>SUM(B77:B84)</f>
        <v>597072</v>
      </c>
      <c r="C76" s="200">
        <f>SUM(C77:C84)</f>
        <v>286157</v>
      </c>
      <c r="D76" s="200">
        <f>SUM(D77:D84)</f>
        <v>426227</v>
      </c>
      <c r="E76" s="200">
        <f>SUM(E77:E84)</f>
        <v>203504</v>
      </c>
      <c r="F76" s="72" t="s">
        <v>142</v>
      </c>
    </row>
    <row r="77" spans="1:6" s="326" customFormat="1" ht="14.15" customHeight="1">
      <c r="A77" s="201" t="s">
        <v>143</v>
      </c>
      <c r="B77" s="52">
        <v>91963</v>
      </c>
      <c r="C77" s="52">
        <v>43923</v>
      </c>
      <c r="D77" s="52">
        <v>81119</v>
      </c>
      <c r="E77" s="52">
        <v>38599</v>
      </c>
      <c r="F77" s="202" t="s">
        <v>144</v>
      </c>
    </row>
    <row r="78" spans="1:6" s="110" customFormat="1" ht="14.15" customHeight="1">
      <c r="A78" s="201" t="s">
        <v>145</v>
      </c>
      <c r="B78" s="52">
        <v>58478</v>
      </c>
      <c r="C78" s="52">
        <v>28199</v>
      </c>
      <c r="D78" s="52">
        <v>50124</v>
      </c>
      <c r="E78" s="52">
        <v>24192</v>
      </c>
      <c r="F78" s="202" t="s">
        <v>146</v>
      </c>
    </row>
    <row r="79" spans="1:6" ht="12" customHeight="1">
      <c r="A79" s="201" t="s">
        <v>147</v>
      </c>
      <c r="B79" s="52">
        <v>83343</v>
      </c>
      <c r="C79" s="52">
        <v>39476</v>
      </c>
      <c r="D79" s="52">
        <v>64138</v>
      </c>
      <c r="E79" s="52">
        <v>30350</v>
      </c>
      <c r="F79" s="202" t="s">
        <v>148</v>
      </c>
    </row>
    <row r="80" spans="1:6" s="110" customFormat="1" ht="15" customHeight="1">
      <c r="A80" s="201" t="s">
        <v>149</v>
      </c>
      <c r="B80" s="52">
        <v>56910</v>
      </c>
      <c r="C80" s="52">
        <v>27620</v>
      </c>
      <c r="D80" s="52">
        <v>46885</v>
      </c>
      <c r="E80" s="52">
        <v>22746</v>
      </c>
      <c r="F80" s="202" t="s">
        <v>150</v>
      </c>
    </row>
    <row r="81" spans="1:6" ht="14.25" customHeight="1">
      <c r="A81" s="201" t="s">
        <v>151</v>
      </c>
      <c r="B81" s="52">
        <v>147228</v>
      </c>
      <c r="C81" s="52">
        <v>70763</v>
      </c>
      <c r="D81" s="52">
        <v>73417</v>
      </c>
      <c r="E81" s="52">
        <v>35074</v>
      </c>
      <c r="F81" s="202" t="s">
        <v>152</v>
      </c>
    </row>
    <row r="82" spans="1:6" ht="14.25" customHeight="1">
      <c r="A82" s="201" t="s">
        <v>153</v>
      </c>
      <c r="B82" s="52">
        <v>45633</v>
      </c>
      <c r="C82" s="52">
        <v>21637</v>
      </c>
      <c r="D82" s="52">
        <v>32764</v>
      </c>
      <c r="E82" s="52">
        <v>15404</v>
      </c>
      <c r="F82" s="202" t="s">
        <v>154</v>
      </c>
    </row>
    <row r="83" spans="1:6" ht="14.25" customHeight="1">
      <c r="A83" s="201" t="s">
        <v>155</v>
      </c>
      <c r="B83" s="52">
        <v>78798</v>
      </c>
      <c r="C83" s="52">
        <v>37946</v>
      </c>
      <c r="D83" s="52">
        <v>52400</v>
      </c>
      <c r="E83" s="52">
        <v>25007</v>
      </c>
      <c r="F83" s="202" t="s">
        <v>1868</v>
      </c>
    </row>
    <row r="84" spans="1:6" ht="14.25" customHeight="1">
      <c r="A84" s="201" t="s">
        <v>156</v>
      </c>
      <c r="B84" s="52">
        <v>34719</v>
      </c>
      <c r="C84" s="52">
        <v>16593</v>
      </c>
      <c r="D84" s="52">
        <v>25380</v>
      </c>
      <c r="E84" s="52">
        <v>12132</v>
      </c>
      <c r="F84" s="202" t="s">
        <v>157</v>
      </c>
    </row>
    <row r="85" spans="1:6" ht="14.25" customHeight="1">
      <c r="A85" s="73" t="s">
        <v>158</v>
      </c>
      <c r="B85" s="200">
        <f>SUM(B86:B90)</f>
        <v>237814</v>
      </c>
      <c r="C85" s="200">
        <f>SUM(C86:C90)</f>
        <v>114319</v>
      </c>
      <c r="D85" s="200">
        <f>SUM(D86:D90)</f>
        <v>176495</v>
      </c>
      <c r="E85" s="200">
        <f>SUM(E86:E90)</f>
        <v>84666</v>
      </c>
      <c r="F85" s="66" t="s">
        <v>159</v>
      </c>
    </row>
    <row r="86" spans="1:6" ht="14.25" customHeight="1">
      <c r="A86" s="201" t="s">
        <v>160</v>
      </c>
      <c r="B86" s="52">
        <v>57486</v>
      </c>
      <c r="C86" s="52">
        <v>27727</v>
      </c>
      <c r="D86" s="52">
        <v>34037</v>
      </c>
      <c r="E86" s="52">
        <v>16225</v>
      </c>
      <c r="F86" s="202" t="s">
        <v>161</v>
      </c>
    </row>
    <row r="87" spans="1:6" ht="14.25" customHeight="1">
      <c r="A87" s="201" t="s">
        <v>162</v>
      </c>
      <c r="B87" s="52">
        <v>41089</v>
      </c>
      <c r="C87" s="52">
        <v>19927</v>
      </c>
      <c r="D87" s="52">
        <v>31268</v>
      </c>
      <c r="E87" s="52">
        <v>15216</v>
      </c>
      <c r="F87" s="202" t="s">
        <v>163</v>
      </c>
    </row>
    <row r="88" spans="1:6" ht="14.25" customHeight="1">
      <c r="A88" s="201" t="s">
        <v>164</v>
      </c>
      <c r="B88" s="52">
        <v>40379</v>
      </c>
      <c r="C88" s="52">
        <v>19307</v>
      </c>
      <c r="D88" s="52">
        <v>30185</v>
      </c>
      <c r="E88" s="52">
        <v>14346</v>
      </c>
      <c r="F88" s="202" t="s">
        <v>165</v>
      </c>
    </row>
    <row r="89" spans="1:6" ht="14.25" customHeight="1">
      <c r="A89" s="201" t="s">
        <v>166</v>
      </c>
      <c r="B89" s="52">
        <v>50454</v>
      </c>
      <c r="C89" s="52">
        <v>24313</v>
      </c>
      <c r="D89" s="52">
        <v>40577</v>
      </c>
      <c r="E89" s="52">
        <v>19588</v>
      </c>
      <c r="F89" s="202" t="s">
        <v>167</v>
      </c>
    </row>
    <row r="90" spans="1:6" ht="14.25" customHeight="1">
      <c r="A90" s="201" t="s">
        <v>168</v>
      </c>
      <c r="B90" s="52">
        <v>48406</v>
      </c>
      <c r="C90" s="52">
        <v>23045</v>
      </c>
      <c r="D90" s="52">
        <v>40428</v>
      </c>
      <c r="E90" s="52">
        <v>19291</v>
      </c>
      <c r="F90" s="202" t="s">
        <v>169</v>
      </c>
    </row>
    <row r="91" spans="1:6" ht="14.25" customHeight="1">
      <c r="A91" s="71" t="s">
        <v>170</v>
      </c>
      <c r="B91" s="200">
        <f>SUM(B92:B97)</f>
        <v>326151</v>
      </c>
      <c r="C91" s="200">
        <f>SUM(C92:C97)</f>
        <v>156813</v>
      </c>
      <c r="D91" s="200">
        <f>SUM(D92:D97)</f>
        <v>189348</v>
      </c>
      <c r="E91" s="200">
        <f>SUM(E92:E97)</f>
        <v>90802</v>
      </c>
      <c r="F91" s="72" t="s">
        <v>171</v>
      </c>
    </row>
    <row r="92" spans="1:6" ht="14.25" customHeight="1">
      <c r="A92" s="201" t="s">
        <v>172</v>
      </c>
      <c r="B92" s="52">
        <v>57823</v>
      </c>
      <c r="C92" s="52">
        <v>27845</v>
      </c>
      <c r="D92" s="52">
        <v>25433</v>
      </c>
      <c r="E92" s="52">
        <v>12194</v>
      </c>
      <c r="F92" s="202" t="s">
        <v>173</v>
      </c>
    </row>
    <row r="93" spans="1:6" ht="14.25" customHeight="1">
      <c r="A93" s="201" t="s">
        <v>174</v>
      </c>
      <c r="B93" s="52">
        <v>61532</v>
      </c>
      <c r="C93" s="52">
        <v>29542</v>
      </c>
      <c r="D93" s="52">
        <v>55198</v>
      </c>
      <c r="E93" s="52">
        <v>26469</v>
      </c>
      <c r="F93" s="202" t="s">
        <v>1870</v>
      </c>
    </row>
    <row r="94" spans="1:6" ht="14.25" customHeight="1">
      <c r="A94" s="201" t="s">
        <v>176</v>
      </c>
      <c r="B94" s="52">
        <v>61346</v>
      </c>
      <c r="C94" s="52">
        <v>29639</v>
      </c>
      <c r="D94" s="52">
        <v>8491</v>
      </c>
      <c r="E94" s="52">
        <v>4090</v>
      </c>
      <c r="F94" s="202" t="s">
        <v>1875</v>
      </c>
    </row>
    <row r="95" spans="1:6" ht="14.25" customHeight="1">
      <c r="A95" s="201" t="s">
        <v>178</v>
      </c>
      <c r="B95" s="52">
        <v>110669</v>
      </c>
      <c r="C95" s="52">
        <v>53153</v>
      </c>
      <c r="D95" s="52">
        <v>78977</v>
      </c>
      <c r="E95" s="52">
        <v>37912</v>
      </c>
      <c r="F95" s="202" t="s">
        <v>179</v>
      </c>
    </row>
    <row r="96" spans="1:6" ht="14.25" customHeight="1">
      <c r="A96" s="201" t="s">
        <v>180</v>
      </c>
      <c r="B96" s="52">
        <v>14787</v>
      </c>
      <c r="C96" s="52">
        <v>6994</v>
      </c>
      <c r="D96" s="52">
        <v>9395</v>
      </c>
      <c r="E96" s="52">
        <v>4452</v>
      </c>
      <c r="F96" s="202" t="s">
        <v>181</v>
      </c>
    </row>
    <row r="97" spans="1:6" ht="14.25" customHeight="1">
      <c r="A97" s="201" t="s">
        <v>182</v>
      </c>
      <c r="B97" s="52">
        <v>19994</v>
      </c>
      <c r="C97" s="52">
        <v>9640</v>
      </c>
      <c r="D97" s="52">
        <v>11854</v>
      </c>
      <c r="E97" s="52">
        <v>5685</v>
      </c>
      <c r="F97" s="202" t="s">
        <v>183</v>
      </c>
    </row>
    <row r="98" spans="1:6" ht="14.25" customHeight="1">
      <c r="A98" s="74" t="s">
        <v>184</v>
      </c>
      <c r="B98" s="200">
        <f>SUM(B99:B102)</f>
        <v>46381</v>
      </c>
      <c r="C98" s="200">
        <f>SUM(C99:C102)</f>
        <v>22408</v>
      </c>
      <c r="D98" s="200">
        <f>SUM(D99:D102)</f>
        <v>16558</v>
      </c>
      <c r="E98" s="200">
        <f>SUM(E99:E102)</f>
        <v>8047</v>
      </c>
      <c r="F98" s="72" t="s">
        <v>185</v>
      </c>
    </row>
    <row r="99" spans="1:6" ht="14.25" customHeight="1">
      <c r="A99" s="201" t="s">
        <v>186</v>
      </c>
      <c r="B99" s="52">
        <v>2923</v>
      </c>
      <c r="C99" s="52">
        <v>1366</v>
      </c>
      <c r="D99" s="52">
        <v>535</v>
      </c>
      <c r="E99" s="52">
        <v>247</v>
      </c>
      <c r="F99" s="202" t="s">
        <v>187</v>
      </c>
    </row>
    <row r="100" spans="1:6" ht="14.25" customHeight="1">
      <c r="A100" s="201" t="s">
        <v>188</v>
      </c>
      <c r="B100" s="52">
        <v>20563</v>
      </c>
      <c r="C100" s="52">
        <v>9926</v>
      </c>
      <c r="D100" s="52">
        <v>6188</v>
      </c>
      <c r="E100" s="52">
        <v>2952</v>
      </c>
      <c r="F100" s="202" t="s">
        <v>189</v>
      </c>
    </row>
    <row r="101" spans="1:6" ht="14.25" customHeight="1">
      <c r="A101" s="201" t="s">
        <v>190</v>
      </c>
      <c r="B101" s="52">
        <v>12825</v>
      </c>
      <c r="C101" s="52">
        <v>6276</v>
      </c>
      <c r="D101" s="52">
        <v>9704</v>
      </c>
      <c r="E101" s="52">
        <v>4787</v>
      </c>
      <c r="F101" s="202" t="s">
        <v>191</v>
      </c>
    </row>
    <row r="102" spans="1:6" ht="14.25" customHeight="1">
      <c r="A102" s="201" t="s">
        <v>192</v>
      </c>
      <c r="B102" s="52">
        <v>10070</v>
      </c>
      <c r="C102" s="52">
        <v>4840</v>
      </c>
      <c r="D102" s="52">
        <v>131</v>
      </c>
      <c r="E102" s="52">
        <v>61</v>
      </c>
      <c r="F102" s="202" t="s">
        <v>193</v>
      </c>
    </row>
    <row r="103" spans="1:6" ht="14.25" customHeight="1">
      <c r="A103" s="65" t="s">
        <v>194</v>
      </c>
      <c r="B103" s="200">
        <f>SUM(B104:B107)</f>
        <v>37939</v>
      </c>
      <c r="C103" s="200">
        <f>SUM(C104:C107)</f>
        <v>18507</v>
      </c>
      <c r="D103" s="200">
        <f>SUM(D104:D107)</f>
        <v>906</v>
      </c>
      <c r="E103" s="200">
        <f>SUM(E104:E107)</f>
        <v>444</v>
      </c>
      <c r="F103" s="72" t="s">
        <v>195</v>
      </c>
    </row>
    <row r="104" spans="1:6" ht="14.25" customHeight="1">
      <c r="A104" s="201" t="s">
        <v>196</v>
      </c>
      <c r="B104" s="52">
        <v>6344</v>
      </c>
      <c r="C104" s="52">
        <v>3064</v>
      </c>
      <c r="D104" s="52">
        <v>0</v>
      </c>
      <c r="E104" s="52">
        <v>0</v>
      </c>
      <c r="F104" s="202" t="s">
        <v>197</v>
      </c>
    </row>
    <row r="105" spans="1:6" ht="14">
      <c r="A105" s="201" t="s">
        <v>198</v>
      </c>
      <c r="B105" s="52">
        <v>5072</v>
      </c>
      <c r="C105" s="52">
        <v>2549</v>
      </c>
      <c r="D105" s="52">
        <v>42</v>
      </c>
      <c r="E105" s="52">
        <v>15</v>
      </c>
      <c r="F105" s="202" t="s">
        <v>199</v>
      </c>
    </row>
    <row r="106" spans="1:6" ht="14">
      <c r="A106" s="201" t="s">
        <v>200</v>
      </c>
      <c r="B106" s="52">
        <v>24849</v>
      </c>
      <c r="C106" s="52">
        <v>12065</v>
      </c>
      <c r="D106" s="52">
        <v>322</v>
      </c>
      <c r="E106" s="52">
        <v>160</v>
      </c>
      <c r="F106" s="202" t="s">
        <v>201</v>
      </c>
    </row>
    <row r="107" spans="1:6" ht="14">
      <c r="A107" s="201" t="s">
        <v>202</v>
      </c>
      <c r="B107" s="52">
        <v>1674</v>
      </c>
      <c r="C107" s="52">
        <v>829</v>
      </c>
      <c r="D107" s="52">
        <v>542</v>
      </c>
      <c r="E107" s="52">
        <v>269</v>
      </c>
      <c r="F107" s="202" t="s">
        <v>203</v>
      </c>
    </row>
    <row r="108" spans="1:6" ht="14">
      <c r="A108" s="74" t="s">
        <v>204</v>
      </c>
      <c r="B108" s="200">
        <f>SUM(B109:B110)</f>
        <v>14297</v>
      </c>
      <c r="C108" s="200">
        <f>SUM(C109:C110)</f>
        <v>7043</v>
      </c>
      <c r="D108" s="200">
        <f>SUM(D109:D110)</f>
        <v>416</v>
      </c>
      <c r="E108" s="200">
        <f>SUM(E109:E110)</f>
        <v>202</v>
      </c>
      <c r="F108" s="72" t="s">
        <v>205</v>
      </c>
    </row>
    <row r="109" spans="1:6" ht="14">
      <c r="A109" s="75" t="s">
        <v>206</v>
      </c>
      <c r="B109" s="52">
        <v>344</v>
      </c>
      <c r="C109" s="52">
        <v>172</v>
      </c>
      <c r="D109" s="52">
        <v>344</v>
      </c>
      <c r="E109" s="52">
        <v>172</v>
      </c>
      <c r="F109" s="76" t="s">
        <v>2517</v>
      </c>
    </row>
    <row r="110" spans="1:6" ht="14">
      <c r="A110" s="51" t="s">
        <v>208</v>
      </c>
      <c r="B110" s="52">
        <v>13953</v>
      </c>
      <c r="C110" s="52">
        <v>6871</v>
      </c>
      <c r="D110" s="52">
        <v>72</v>
      </c>
      <c r="E110" s="52">
        <v>30</v>
      </c>
      <c r="F110" s="76" t="s">
        <v>2516</v>
      </c>
    </row>
    <row r="111" spans="1:6" ht="14">
      <c r="A111" s="204" t="s">
        <v>226</v>
      </c>
      <c r="B111" s="205">
        <f>'prim 10'!B47+'prim 10'!B39+'prim 10'!B29+'prim 10'!B20+'prim 10'!B11+'prim 10'!B108+'prim 10'!B103+'prim 10'!B98+'prim 10'!B91+'prim 10'!B85+'prim 10'!B76+'prim 10'!B66</f>
        <v>3849133</v>
      </c>
      <c r="C111" s="205">
        <f>'prim 10'!C47+'prim 10'!C39+'prim 10'!C29+'prim 10'!C20+'prim 10'!C11+'prim 10'!C108+'prim 10'!C103+'prim 10'!C98+'prim 10'!C91+'prim 10'!C85+'prim 10'!C76+'prim 10'!C66</f>
        <v>1849255</v>
      </c>
      <c r="D111" s="205">
        <f>'prim 10'!D47+'prim 10'!D39+'prim 10'!D29+'prim 10'!D20+'prim 10'!D11+'prim 10'!D108+'prim 10'!D103+'prim 10'!D98+'prim 10'!D91+'prim 10'!D85+'prim 10'!D76+'prim 10'!D66</f>
        <v>2112342</v>
      </c>
      <c r="E111" s="205">
        <f>'prim 10'!E47+'prim 10'!E39+'prim 10'!E29+'prim 10'!E20+'prim 10'!E11+'prim 10'!E108+'prim 10'!E103+'prim 10'!E98+'prim 10'!E91+'prim 10'!E85+'prim 10'!E76+'prim 10'!E66</f>
        <v>1009588</v>
      </c>
      <c r="F111" s="206" t="s">
        <v>16</v>
      </c>
    </row>
    <row r="112" spans="1:6" ht="14">
      <c r="A112" s="332"/>
      <c r="B112" s="236"/>
      <c r="C112" s="236"/>
      <c r="D112" s="236"/>
      <c r="E112" s="236"/>
      <c r="F112" s="206"/>
    </row>
    <row r="113" spans="1:6" ht="15">
      <c r="A113" s="332"/>
      <c r="B113" s="236"/>
      <c r="C113" s="236"/>
      <c r="D113" s="236"/>
      <c r="E113" s="236"/>
      <c r="F113" s="207"/>
    </row>
    <row r="114" spans="1:6" ht="15">
      <c r="A114" s="332"/>
      <c r="B114" s="236"/>
      <c r="C114" s="236"/>
      <c r="D114" s="236"/>
      <c r="E114" s="236"/>
      <c r="F114" s="207"/>
    </row>
    <row r="115" spans="1:6" ht="15">
      <c r="A115" s="332"/>
      <c r="B115" s="236"/>
      <c r="C115" s="236"/>
      <c r="D115" s="236"/>
      <c r="E115" s="236"/>
      <c r="F115" s="207"/>
    </row>
    <row r="116" spans="1:6">
      <c r="A116" s="31" t="s">
        <v>1873</v>
      </c>
      <c r="B116" s="31"/>
      <c r="C116" s="31"/>
      <c r="D116" s="157"/>
      <c r="E116" s="148"/>
      <c r="F116" s="32" t="s">
        <v>1872</v>
      </c>
    </row>
    <row r="117" spans="1:6" ht="15">
      <c r="A117" s="332"/>
      <c r="B117" s="236"/>
      <c r="C117" s="236"/>
      <c r="D117" s="236"/>
      <c r="E117" s="236"/>
      <c r="F117" s="207"/>
    </row>
    <row r="118" spans="1:6" ht="15">
      <c r="A118" s="332"/>
      <c r="B118" s="236"/>
      <c r="C118" s="236"/>
      <c r="D118" s="236"/>
      <c r="E118" s="236"/>
      <c r="F118" s="207"/>
    </row>
    <row r="119" spans="1:6" ht="15">
      <c r="A119" s="332"/>
      <c r="B119" s="236"/>
      <c r="C119" s="236"/>
      <c r="D119" s="236"/>
      <c r="E119" s="236"/>
      <c r="F119" s="207"/>
    </row>
    <row r="120" spans="1:6" ht="15">
      <c r="A120" s="332"/>
      <c r="B120" s="236"/>
      <c r="C120" s="236"/>
      <c r="D120" s="236"/>
      <c r="E120" s="236"/>
      <c r="F120" s="207"/>
    </row>
    <row r="121" spans="1:6" ht="15">
      <c r="A121" s="332"/>
      <c r="B121" s="236"/>
      <c r="C121" s="236"/>
      <c r="D121" s="236"/>
      <c r="E121" s="236"/>
      <c r="F121" s="207"/>
    </row>
    <row r="123" spans="1:6" ht="15">
      <c r="A123" s="332"/>
      <c r="B123" s="236"/>
      <c r="C123" s="236"/>
      <c r="D123" s="236"/>
      <c r="E123" s="236"/>
      <c r="F123" s="207"/>
    </row>
  </sheetData>
  <mergeCells count="7">
    <mergeCell ref="B62:C62"/>
    <mergeCell ref="D62:E62"/>
    <mergeCell ref="D6:E6"/>
    <mergeCell ref="B7:C7"/>
    <mergeCell ref="D7:E7"/>
    <mergeCell ref="E59:F59"/>
    <mergeCell ref="D61:E61"/>
  </mergeCells>
  <pageMargins left="0.78740157480314965" right="0.601562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FF00"/>
  </sheetPr>
  <dimension ref="A1:G150"/>
  <sheetViews>
    <sheetView showGridLines="0" topLeftCell="A16" zoomScalePageLayoutView="70" workbookViewId="0">
      <selection activeCell="F15" sqref="F15"/>
    </sheetView>
  </sheetViews>
  <sheetFormatPr defaultColWidth="11.453125" defaultRowHeight="13"/>
  <cols>
    <col min="1" max="1" width="22.7265625" style="110" customWidth="1"/>
    <col min="2" max="5" width="14.7265625" style="148" customWidth="1"/>
    <col min="6" max="6" width="24.7265625" style="148" customWidth="1"/>
    <col min="7" max="7" width="10.7265625" style="110" customWidth="1"/>
    <col min="8" max="16384" width="11.453125" style="110"/>
  </cols>
  <sheetData>
    <row r="1" spans="1:7" ht="24.75" customHeight="1">
      <c r="A1" s="334" t="s">
        <v>230</v>
      </c>
      <c r="E1" s="1891" t="s">
        <v>231</v>
      </c>
      <c r="F1" s="1891"/>
    </row>
    <row r="2" spans="1:7" ht="19" customHeight="1">
      <c r="F2" s="124"/>
    </row>
    <row r="3" spans="1:7" ht="19" customHeight="1">
      <c r="A3" s="308" t="s">
        <v>337</v>
      </c>
      <c r="E3" s="1883" t="s">
        <v>338</v>
      </c>
      <c r="F3" s="1883"/>
    </row>
    <row r="4" spans="1:7" ht="19" customHeight="1">
      <c r="A4" s="308" t="s">
        <v>2325</v>
      </c>
      <c r="F4" s="494" t="s">
        <v>2326</v>
      </c>
    </row>
    <row r="5" spans="1:7" ht="19" customHeight="1">
      <c r="C5" s="130"/>
      <c r="E5" s="130"/>
      <c r="F5" s="124"/>
    </row>
    <row r="6" spans="1:7" ht="16.5" customHeight="1">
      <c r="A6" s="301"/>
      <c r="B6" s="1892" t="s">
        <v>1866</v>
      </c>
      <c r="C6" s="1892"/>
      <c r="D6" s="1893" t="s">
        <v>1743</v>
      </c>
      <c r="E6" s="1893"/>
      <c r="F6" s="335"/>
    </row>
    <row r="7" spans="1:7" ht="32.25" customHeight="1">
      <c r="A7" s="301"/>
      <c r="B7" s="1894" t="s">
        <v>1742</v>
      </c>
      <c r="C7" s="1894"/>
      <c r="D7" s="1895" t="s">
        <v>1735</v>
      </c>
      <c r="E7" s="1895"/>
      <c r="F7" s="342"/>
      <c r="G7" s="296"/>
    </row>
    <row r="8" spans="1:7" ht="23.25" customHeight="1">
      <c r="A8" s="340" t="s">
        <v>304</v>
      </c>
      <c r="B8" s="296" t="str">
        <f>LEFT(C8,4)+1&amp;"-"&amp;RIGHT(C8,4)+1</f>
        <v>2022-2023</v>
      </c>
      <c r="C8" s="296" t="s">
        <v>1865</v>
      </c>
      <c r="D8" s="296" t="str">
        <f>LEFT(E8,4)+1&amp;"-"&amp;RIGHT(E8,4)+1</f>
        <v>2022-2023</v>
      </c>
      <c r="E8" s="296" t="s">
        <v>1865</v>
      </c>
      <c r="F8" s="300" t="s">
        <v>305</v>
      </c>
      <c r="G8" s="297"/>
    </row>
    <row r="9" spans="1:7" ht="9" customHeight="1">
      <c r="F9" s="335"/>
    </row>
    <row r="10" spans="1:7" ht="20.149999999999999" customHeight="1">
      <c r="A10" s="1696" t="s">
        <v>340</v>
      </c>
      <c r="B10" s="656">
        <v>479966</v>
      </c>
      <c r="C10" s="656">
        <v>498804</v>
      </c>
      <c r="D10" s="656">
        <v>267668</v>
      </c>
      <c r="E10" s="656">
        <v>277963</v>
      </c>
      <c r="F10" s="336" t="s">
        <v>341</v>
      </c>
      <c r="G10" s="131"/>
    </row>
    <row r="11" spans="1:7" ht="20.149999999999999" customHeight="1">
      <c r="A11" s="1463" t="s">
        <v>342</v>
      </c>
      <c r="B11" s="656">
        <v>82183</v>
      </c>
      <c r="C11" s="656">
        <v>101186</v>
      </c>
      <c r="D11" s="656">
        <v>44256</v>
      </c>
      <c r="E11" s="656">
        <v>56305</v>
      </c>
      <c r="F11" s="336" t="s">
        <v>343</v>
      </c>
      <c r="G11" s="131"/>
    </row>
    <row r="12" spans="1:7" ht="20.149999999999999" customHeight="1">
      <c r="A12" s="1463" t="s">
        <v>344</v>
      </c>
      <c r="B12" s="656">
        <v>4690</v>
      </c>
      <c r="C12" s="656">
        <v>7134</v>
      </c>
      <c r="D12" s="656">
        <v>2924</v>
      </c>
      <c r="E12" s="656">
        <v>4600</v>
      </c>
      <c r="F12" s="336" t="s">
        <v>345</v>
      </c>
      <c r="G12" s="131"/>
    </row>
    <row r="13" spans="1:7" ht="20.149999999999999" customHeight="1">
      <c r="A13" s="1696" t="s">
        <v>346</v>
      </c>
      <c r="B13" s="656">
        <v>3603</v>
      </c>
      <c r="C13" s="656">
        <v>3883</v>
      </c>
      <c r="D13" s="656">
        <v>2230</v>
      </c>
      <c r="E13" s="656">
        <v>2547</v>
      </c>
      <c r="F13" s="336" t="s">
        <v>347</v>
      </c>
      <c r="G13" s="131"/>
    </row>
    <row r="14" spans="1:7" ht="24.75" customHeight="1">
      <c r="A14" s="339" t="s">
        <v>15</v>
      </c>
      <c r="B14" s="651">
        <f>SUM(B10:B13)</f>
        <v>570442</v>
      </c>
      <c r="C14" s="651">
        <v>611007</v>
      </c>
      <c r="D14" s="651">
        <f>SUM(D10:D13)</f>
        <v>317078</v>
      </c>
      <c r="E14" s="651">
        <v>341415</v>
      </c>
      <c r="F14" s="257" t="s">
        <v>16</v>
      </c>
      <c r="G14" s="310"/>
    </row>
    <row r="15" spans="1:7" ht="14">
      <c r="F15" s="300"/>
      <c r="G15" s="131"/>
    </row>
    <row r="16" spans="1:7" ht="14">
      <c r="F16" s="335"/>
      <c r="G16" s="131"/>
    </row>
    <row r="17" spans="1:7" ht="23.9" customHeight="1">
      <c r="A17" s="340" t="s">
        <v>9</v>
      </c>
      <c r="B17" s="342"/>
      <c r="C17" s="342"/>
      <c r="D17" s="342"/>
      <c r="E17" s="342"/>
      <c r="F17" s="337" t="s">
        <v>10</v>
      </c>
      <c r="G17" s="310"/>
    </row>
    <row r="18" spans="1:7" ht="9" customHeight="1">
      <c r="A18" s="301"/>
      <c r="B18" s="342"/>
      <c r="C18" s="342"/>
      <c r="D18" s="342"/>
      <c r="E18" s="342"/>
      <c r="F18" s="335"/>
      <c r="G18" s="131"/>
    </row>
    <row r="19" spans="1:7" ht="20.149999999999999" customHeight="1">
      <c r="A19" s="1696" t="s">
        <v>340</v>
      </c>
      <c r="B19" s="656">
        <v>237936</v>
      </c>
      <c r="C19" s="656">
        <v>246353</v>
      </c>
      <c r="D19" s="656">
        <v>131691</v>
      </c>
      <c r="E19" s="656">
        <v>136477</v>
      </c>
      <c r="F19" s="336" t="s">
        <v>341</v>
      </c>
      <c r="G19" s="131"/>
    </row>
    <row r="20" spans="1:7" ht="20.149999999999999" customHeight="1">
      <c r="A20" s="1463" t="s">
        <v>342</v>
      </c>
      <c r="B20" s="656">
        <v>39788</v>
      </c>
      <c r="C20" s="656">
        <v>49435</v>
      </c>
      <c r="D20" s="656">
        <v>21695</v>
      </c>
      <c r="E20" s="656">
        <v>27742</v>
      </c>
      <c r="F20" s="336" t="s">
        <v>343</v>
      </c>
      <c r="G20" s="131"/>
    </row>
    <row r="21" spans="1:7" ht="20.149999999999999" customHeight="1">
      <c r="A21" s="1463" t="s">
        <v>344</v>
      </c>
      <c r="B21" s="656">
        <v>2281</v>
      </c>
      <c r="C21" s="656">
        <v>3495</v>
      </c>
      <c r="D21" s="656">
        <v>1509</v>
      </c>
      <c r="E21" s="656">
        <v>2337</v>
      </c>
      <c r="F21" s="336" t="s">
        <v>345</v>
      </c>
      <c r="G21" s="131"/>
    </row>
    <row r="22" spans="1:7" ht="20.149999999999999" customHeight="1">
      <c r="A22" s="1696" t="s">
        <v>346</v>
      </c>
      <c r="B22" s="656">
        <v>1757</v>
      </c>
      <c r="C22" s="656">
        <v>1952</v>
      </c>
      <c r="D22" s="656">
        <v>1182</v>
      </c>
      <c r="E22" s="656">
        <v>1347</v>
      </c>
      <c r="F22" s="336" t="s">
        <v>347</v>
      </c>
      <c r="G22" s="310"/>
    </row>
    <row r="23" spans="1:7" ht="24.75" customHeight="1">
      <c r="A23" s="339" t="s">
        <v>15</v>
      </c>
      <c r="B23" s="651">
        <f>SUM(B19:B22)</f>
        <v>281762</v>
      </c>
      <c r="C23" s="651">
        <v>301235</v>
      </c>
      <c r="D23" s="651">
        <f>SUM(D19:D22)</f>
        <v>156077</v>
      </c>
      <c r="E23" s="651">
        <v>167903</v>
      </c>
      <c r="F23" s="257" t="s">
        <v>16</v>
      </c>
    </row>
    <row r="24" spans="1:7">
      <c r="F24" s="124"/>
    </row>
    <row r="25" spans="1:7">
      <c r="F25" s="124"/>
    </row>
    <row r="26" spans="1:7">
      <c r="F26" s="124"/>
    </row>
    <row r="27" spans="1:7" ht="15" customHeight="1">
      <c r="F27" s="124"/>
    </row>
    <row r="28" spans="1:7">
      <c r="F28" s="124"/>
    </row>
    <row r="29" spans="1:7">
      <c r="F29" s="124"/>
    </row>
    <row r="30" spans="1:7">
      <c r="F30" s="124"/>
    </row>
    <row r="31" spans="1:7">
      <c r="F31" s="124"/>
    </row>
    <row r="32" spans="1:7">
      <c r="F32" s="124"/>
    </row>
    <row r="33" spans="6:6" s="110" customFormat="1">
      <c r="F33" s="124"/>
    </row>
    <row r="34" spans="6:6" s="110" customFormat="1">
      <c r="F34" s="124"/>
    </row>
    <row r="35" spans="6:6" s="110" customFormat="1">
      <c r="F35" s="124"/>
    </row>
    <row r="36" spans="6:6" s="110" customFormat="1">
      <c r="F36" s="124"/>
    </row>
    <row r="37" spans="6:6" s="110" customFormat="1">
      <c r="F37" s="124"/>
    </row>
    <row r="38" spans="6:6" s="110" customFormat="1" ht="15" customHeight="1">
      <c r="F38" s="124"/>
    </row>
    <row r="39" spans="6:6" s="110" customFormat="1" ht="15" customHeight="1">
      <c r="F39" s="124"/>
    </row>
    <row r="40" spans="6:6" s="110" customFormat="1" ht="15" customHeight="1">
      <c r="F40" s="124"/>
    </row>
    <row r="41" spans="6:6" s="110" customFormat="1" ht="15" customHeight="1">
      <c r="F41" s="124"/>
    </row>
    <row r="42" spans="6:6" s="110" customFormat="1" ht="15" customHeight="1">
      <c r="F42" s="124"/>
    </row>
    <row r="43" spans="6:6" s="110" customFormat="1" ht="15" customHeight="1">
      <c r="F43" s="124"/>
    </row>
    <row r="44" spans="6:6" s="110" customFormat="1" ht="15" customHeight="1">
      <c r="F44" s="124"/>
    </row>
    <row r="45" spans="6:6" s="110" customFormat="1" ht="15" customHeight="1">
      <c r="F45" s="124"/>
    </row>
    <row r="46" spans="6:6" s="110" customFormat="1" ht="15" customHeight="1">
      <c r="F46" s="124"/>
    </row>
    <row r="47" spans="6:6" s="110" customFormat="1">
      <c r="F47" s="124"/>
    </row>
    <row r="48" spans="6:6" s="110" customFormat="1">
      <c r="F48" s="124"/>
    </row>
    <row r="49" spans="1:6">
      <c r="F49" s="124"/>
    </row>
    <row r="50" spans="1:6">
      <c r="F50" s="124"/>
    </row>
    <row r="51" spans="1:6" ht="12.75" customHeight="1">
      <c r="F51" s="124"/>
    </row>
    <row r="52" spans="1:6" ht="15" customHeight="1">
      <c r="F52" s="124"/>
    </row>
    <row r="53" spans="1:6" ht="12.75" customHeight="1">
      <c r="F53" s="124"/>
    </row>
    <row r="54" spans="1:6" ht="12.75" customHeight="1">
      <c r="F54" s="124"/>
    </row>
    <row r="55" spans="1:6" ht="12.75" customHeight="1">
      <c r="F55" s="124"/>
    </row>
    <row r="56" spans="1:6" ht="12.75" customHeight="1">
      <c r="F56" s="124"/>
    </row>
    <row r="57" spans="1:6" ht="12.75" customHeight="1">
      <c r="F57" s="124"/>
    </row>
    <row r="58" spans="1:6" ht="12.75" customHeight="1">
      <c r="F58" s="124"/>
    </row>
    <row r="59" spans="1:6" ht="12.75" customHeight="1">
      <c r="A59" s="31" t="s">
        <v>1873</v>
      </c>
      <c r="B59" s="31"/>
      <c r="C59" s="31"/>
      <c r="D59" s="157"/>
      <c r="F59" s="32" t="s">
        <v>1872</v>
      </c>
    </row>
    <row r="60" spans="1:6" ht="12.75" customHeight="1">
      <c r="A60" s="150"/>
      <c r="F60" s="110"/>
    </row>
    <row r="61" spans="1:6" ht="12.75" customHeight="1">
      <c r="A61" s="1884"/>
      <c r="B61" s="1884"/>
      <c r="C61" s="1884"/>
      <c r="D61" s="1884"/>
      <c r="E61" s="1884"/>
      <c r="F61" s="1884"/>
    </row>
    <row r="62" spans="1:6" ht="12.75" customHeight="1"/>
    <row r="63" spans="1:6" ht="12.75" customHeight="1"/>
    <row r="64" spans="1:6" ht="12.75" customHeight="1"/>
    <row r="65" ht="13.5" customHeight="1"/>
    <row r="66" ht="13.5" customHeight="1"/>
    <row r="82" spans="1:1" ht="15">
      <c r="A82" s="338"/>
    </row>
    <row r="84" spans="1:1" ht="14">
      <c r="A84" s="339"/>
    </row>
    <row r="85" spans="1:1" ht="14">
      <c r="A85" s="339"/>
    </row>
    <row r="86" spans="1:1" ht="14">
      <c r="A86" s="339"/>
    </row>
    <row r="87" spans="1:1" ht="14">
      <c r="A87" s="339"/>
    </row>
    <row r="88" spans="1:1" ht="14">
      <c r="A88" s="339"/>
    </row>
    <row r="89" spans="1:1" ht="14">
      <c r="A89" s="339"/>
    </row>
    <row r="90" spans="1:1" ht="14">
      <c r="A90" s="339"/>
    </row>
    <row r="95" spans="1:1" ht="17.5">
      <c r="A95" s="308"/>
    </row>
    <row r="98" spans="1:7" ht="14">
      <c r="A98" s="340"/>
      <c r="B98" s="341"/>
      <c r="C98" s="341"/>
      <c r="D98" s="341"/>
      <c r="E98" s="341"/>
      <c r="F98" s="341"/>
      <c r="G98" s="342"/>
    </row>
    <row r="99" spans="1:7" ht="14">
      <c r="A99" s="340"/>
      <c r="B99" s="341"/>
      <c r="C99" s="341"/>
      <c r="D99" s="341"/>
      <c r="E99" s="341"/>
      <c r="F99" s="341"/>
    </row>
    <row r="100" spans="1:7" ht="16" customHeight="1">
      <c r="A100" s="301"/>
      <c r="B100" s="342"/>
      <c r="C100" s="342"/>
      <c r="D100" s="342"/>
      <c r="E100" s="342"/>
      <c r="F100" s="342"/>
    </row>
    <row r="101" spans="1:7" ht="16" customHeight="1">
      <c r="A101" s="301"/>
      <c r="B101" s="342"/>
      <c r="C101" s="342"/>
      <c r="D101" s="342"/>
      <c r="E101" s="342"/>
      <c r="F101" s="342"/>
    </row>
    <row r="102" spans="1:7" ht="16" customHeight="1">
      <c r="A102" s="301"/>
      <c r="B102" s="342"/>
      <c r="C102" s="342"/>
      <c r="D102" s="342"/>
      <c r="E102" s="342"/>
      <c r="F102" s="342"/>
    </row>
    <row r="103" spans="1:7" ht="16" customHeight="1">
      <c r="A103" s="301"/>
      <c r="B103" s="342"/>
      <c r="C103" s="342"/>
      <c r="D103" s="342"/>
      <c r="E103" s="342"/>
      <c r="F103" s="342"/>
    </row>
    <row r="104" spans="1:7" ht="16" customHeight="1">
      <c r="A104" s="301"/>
      <c r="B104" s="342"/>
      <c r="C104" s="342"/>
      <c r="D104" s="342"/>
      <c r="E104" s="342"/>
      <c r="F104" s="342"/>
    </row>
    <row r="105" spans="1:7" ht="16" customHeight="1">
      <c r="A105" s="301"/>
      <c r="B105" s="342"/>
      <c r="C105" s="342"/>
      <c r="D105" s="342"/>
      <c r="E105" s="342"/>
      <c r="F105" s="342"/>
    </row>
    <row r="106" spans="1:7" ht="16" customHeight="1">
      <c r="A106" s="301"/>
      <c r="B106" s="342"/>
      <c r="C106" s="342"/>
      <c r="D106" s="342"/>
      <c r="E106" s="342"/>
      <c r="F106" s="342"/>
    </row>
    <row r="107" spans="1:7" ht="16" customHeight="1">
      <c r="A107" s="301"/>
      <c r="B107" s="342"/>
      <c r="C107" s="342"/>
      <c r="D107" s="342"/>
      <c r="E107" s="342"/>
      <c r="F107" s="342"/>
    </row>
    <row r="108" spans="1:7" ht="16" customHeight="1">
      <c r="A108" s="301"/>
      <c r="B108" s="342"/>
      <c r="C108" s="342"/>
      <c r="D108" s="342"/>
      <c r="E108" s="342"/>
      <c r="F108" s="342"/>
    </row>
    <row r="109" spans="1:7" ht="16" customHeight="1">
      <c r="A109" s="301"/>
      <c r="B109" s="342"/>
      <c r="C109" s="342"/>
      <c r="D109" s="342"/>
      <c r="E109" s="342"/>
      <c r="F109" s="342"/>
    </row>
    <row r="110" spans="1:7" ht="16" customHeight="1">
      <c r="A110" s="301"/>
      <c r="B110" s="342"/>
      <c r="C110" s="342"/>
      <c r="D110" s="342"/>
      <c r="E110" s="342"/>
      <c r="F110" s="342"/>
    </row>
    <row r="111" spans="1:7" ht="16" customHeight="1">
      <c r="A111" s="301"/>
      <c r="B111" s="342"/>
      <c r="C111" s="342"/>
      <c r="D111" s="342"/>
      <c r="E111" s="342"/>
      <c r="F111" s="342"/>
    </row>
    <row r="112" spans="1:7" ht="16" customHeight="1">
      <c r="A112" s="340"/>
      <c r="B112" s="342"/>
      <c r="C112" s="342"/>
      <c r="D112" s="342"/>
      <c r="E112" s="342"/>
      <c r="F112" s="342"/>
    </row>
    <row r="113" spans="1:6" ht="16" customHeight="1">
      <c r="A113" s="301"/>
      <c r="B113" s="342"/>
      <c r="C113" s="342"/>
      <c r="D113" s="342"/>
      <c r="E113" s="342"/>
      <c r="F113" s="342"/>
    </row>
    <row r="114" spans="1:6" ht="16" customHeight="1">
      <c r="A114" s="301"/>
      <c r="B114" s="342"/>
      <c r="C114" s="342"/>
      <c r="D114" s="342"/>
      <c r="E114" s="342"/>
      <c r="F114" s="342"/>
    </row>
    <row r="115" spans="1:6" ht="16" customHeight="1">
      <c r="A115" s="340"/>
      <c r="B115" s="342"/>
      <c r="C115" s="342"/>
      <c r="D115" s="342"/>
      <c r="E115" s="342"/>
      <c r="F115" s="342"/>
    </row>
    <row r="116" spans="1:6" ht="14">
      <c r="A116" s="301"/>
      <c r="B116" s="342"/>
      <c r="C116" s="342"/>
      <c r="D116" s="342"/>
      <c r="E116" s="342"/>
      <c r="F116" s="342"/>
    </row>
    <row r="117" spans="1:6" ht="16" customHeight="1">
      <c r="A117" s="301"/>
      <c r="B117" s="342"/>
      <c r="C117" s="342"/>
      <c r="D117" s="342"/>
      <c r="E117" s="342"/>
      <c r="F117" s="342"/>
    </row>
    <row r="118" spans="1:6" ht="16" customHeight="1">
      <c r="A118" s="301"/>
      <c r="B118" s="342"/>
      <c r="C118" s="342"/>
      <c r="D118" s="342"/>
      <c r="E118" s="342"/>
      <c r="F118" s="342"/>
    </row>
    <row r="119" spans="1:6" ht="16" customHeight="1">
      <c r="A119" s="301"/>
      <c r="B119" s="342"/>
      <c r="C119" s="342"/>
      <c r="D119" s="342"/>
      <c r="E119" s="342"/>
      <c r="F119" s="342"/>
    </row>
    <row r="120" spans="1:6" ht="16" customHeight="1">
      <c r="A120" s="301"/>
      <c r="B120" s="342"/>
      <c r="C120" s="342"/>
      <c r="D120" s="342"/>
      <c r="E120" s="342"/>
      <c r="F120" s="342"/>
    </row>
    <row r="121" spans="1:6" ht="16" customHeight="1">
      <c r="A121" s="301"/>
      <c r="B121" s="342"/>
      <c r="C121" s="342"/>
      <c r="D121" s="342"/>
      <c r="E121" s="342"/>
      <c r="F121" s="342"/>
    </row>
    <row r="122" spans="1:6" ht="16" customHeight="1">
      <c r="A122" s="301"/>
      <c r="B122" s="342"/>
      <c r="C122" s="342"/>
      <c r="D122" s="342"/>
      <c r="E122" s="342"/>
      <c r="F122" s="342"/>
    </row>
    <row r="123" spans="1:6" ht="16" customHeight="1">
      <c r="A123" s="301"/>
      <c r="B123" s="342"/>
      <c r="C123" s="342"/>
      <c r="D123" s="342"/>
      <c r="E123" s="342"/>
      <c r="F123" s="342"/>
    </row>
    <row r="124" spans="1:6" ht="16" customHeight="1">
      <c r="A124" s="301"/>
      <c r="B124" s="342"/>
      <c r="C124" s="342"/>
      <c r="D124" s="342"/>
      <c r="E124" s="342"/>
      <c r="F124" s="342"/>
    </row>
    <row r="125" spans="1:6" ht="16" customHeight="1">
      <c r="A125" s="301"/>
      <c r="B125" s="342"/>
      <c r="C125" s="342"/>
      <c r="D125" s="342"/>
      <c r="E125" s="342"/>
      <c r="F125" s="342"/>
    </row>
    <row r="126" spans="1:6" ht="16" customHeight="1">
      <c r="A126" s="301"/>
      <c r="B126" s="342"/>
      <c r="C126" s="342"/>
      <c r="D126" s="342"/>
      <c r="E126" s="342"/>
      <c r="F126" s="342"/>
    </row>
    <row r="127" spans="1:6" ht="16" customHeight="1">
      <c r="A127" s="301"/>
      <c r="B127" s="342"/>
      <c r="C127" s="342"/>
      <c r="D127" s="342"/>
      <c r="E127" s="342"/>
      <c r="F127" s="342"/>
    </row>
    <row r="128" spans="1:6" ht="16" customHeight="1">
      <c r="A128" s="301"/>
      <c r="B128" s="342"/>
      <c r="C128" s="342"/>
      <c r="D128" s="342"/>
      <c r="E128" s="342"/>
      <c r="F128" s="342"/>
    </row>
    <row r="129" spans="1:6" ht="16" customHeight="1">
      <c r="A129" s="340"/>
      <c r="B129" s="342"/>
      <c r="C129" s="342"/>
      <c r="D129" s="342"/>
      <c r="E129" s="342"/>
      <c r="F129" s="342"/>
    </row>
    <row r="130" spans="1:6" ht="16" customHeight="1">
      <c r="A130" s="301"/>
      <c r="B130" s="342"/>
      <c r="C130" s="342"/>
      <c r="D130" s="342"/>
      <c r="E130" s="342"/>
      <c r="F130" s="342"/>
    </row>
    <row r="131" spans="1:6" ht="16" customHeight="1">
      <c r="A131" s="301"/>
      <c r="B131" s="342"/>
      <c r="C131" s="342"/>
      <c r="D131" s="342"/>
      <c r="E131" s="342"/>
      <c r="F131" s="342"/>
    </row>
    <row r="132" spans="1:6">
      <c r="A132" s="313"/>
    </row>
    <row r="133" spans="1:6" ht="16" customHeight="1">
      <c r="A133" s="301"/>
      <c r="B133" s="342"/>
      <c r="C133" s="342"/>
      <c r="D133" s="342"/>
      <c r="E133" s="342"/>
      <c r="F133" s="342"/>
    </row>
    <row r="134" spans="1:6" ht="16" customHeight="1">
      <c r="A134" s="301"/>
      <c r="B134" s="342"/>
      <c r="C134" s="342"/>
      <c r="D134" s="342"/>
      <c r="E134" s="342"/>
      <c r="F134" s="342"/>
    </row>
    <row r="135" spans="1:6" ht="16" customHeight="1">
      <c r="A135" s="301"/>
      <c r="B135" s="342"/>
      <c r="C135" s="342"/>
      <c r="D135" s="342"/>
      <c r="E135" s="342"/>
      <c r="F135" s="342"/>
    </row>
    <row r="136" spans="1:6" ht="16" customHeight="1">
      <c r="A136" s="301"/>
      <c r="B136" s="342"/>
      <c r="C136" s="342"/>
      <c r="D136" s="342"/>
      <c r="E136" s="342"/>
      <c r="F136" s="342"/>
    </row>
    <row r="137" spans="1:6" ht="16" customHeight="1">
      <c r="A137" s="301"/>
      <c r="B137" s="342"/>
      <c r="C137" s="342"/>
      <c r="D137" s="342"/>
      <c r="E137" s="342"/>
      <c r="F137" s="342"/>
    </row>
    <row r="138" spans="1:6" ht="16" customHeight="1">
      <c r="A138" s="301"/>
      <c r="B138" s="342"/>
      <c r="C138" s="342"/>
      <c r="D138" s="342"/>
      <c r="E138" s="342"/>
      <c r="F138" s="342"/>
    </row>
    <row r="139" spans="1:6">
      <c r="F139" s="110"/>
    </row>
    <row r="140" spans="1:6" ht="16" customHeight="1">
      <c r="A140" s="301"/>
      <c r="B140" s="342"/>
      <c r="C140" s="342"/>
      <c r="D140" s="342"/>
      <c r="E140" s="342"/>
      <c r="F140" s="342"/>
    </row>
    <row r="141" spans="1:6" ht="16" customHeight="1">
      <c r="A141" s="301"/>
      <c r="B141" s="342"/>
      <c r="C141" s="342"/>
      <c r="D141" s="342"/>
      <c r="E141" s="342"/>
      <c r="F141" s="342"/>
    </row>
    <row r="142" spans="1:6" ht="16" customHeight="1">
      <c r="A142" s="301"/>
      <c r="B142" s="342"/>
      <c r="C142" s="342"/>
      <c r="D142" s="342"/>
      <c r="E142" s="342"/>
      <c r="F142" s="342"/>
    </row>
    <row r="143" spans="1:6" ht="16" customHeight="1">
      <c r="A143" s="301"/>
      <c r="B143" s="342"/>
      <c r="C143" s="342"/>
      <c r="D143" s="342"/>
      <c r="E143" s="342"/>
      <c r="F143" s="342"/>
    </row>
    <row r="144" spans="1:6" ht="16" customHeight="1">
      <c r="A144" s="301"/>
      <c r="B144" s="342"/>
      <c r="C144" s="342"/>
      <c r="D144" s="342"/>
      <c r="E144" s="342"/>
      <c r="F144" s="342"/>
    </row>
    <row r="145" spans="1:6" ht="16" customHeight="1">
      <c r="A145" s="301"/>
      <c r="B145" s="342"/>
      <c r="C145" s="342"/>
      <c r="D145" s="342"/>
      <c r="E145" s="342"/>
      <c r="F145" s="342"/>
    </row>
    <row r="146" spans="1:6" ht="16" customHeight="1">
      <c r="A146" s="301"/>
      <c r="B146" s="342"/>
      <c r="C146" s="342"/>
      <c r="D146" s="342"/>
      <c r="E146" s="342"/>
      <c r="F146" s="342"/>
    </row>
    <row r="147" spans="1:6" ht="16" customHeight="1">
      <c r="A147" s="301"/>
      <c r="B147" s="342"/>
      <c r="C147" s="342"/>
      <c r="D147" s="342"/>
      <c r="E147" s="342"/>
      <c r="F147" s="342"/>
    </row>
    <row r="148" spans="1:6" ht="16" customHeight="1">
      <c r="A148" s="301"/>
      <c r="B148" s="342"/>
      <c r="C148" s="342"/>
      <c r="D148" s="342"/>
      <c r="E148" s="342"/>
      <c r="F148" s="342"/>
    </row>
    <row r="150" spans="1:6">
      <c r="F150" s="110"/>
    </row>
  </sheetData>
  <mergeCells count="7">
    <mergeCell ref="A61:F61"/>
    <mergeCell ref="E1:F1"/>
    <mergeCell ref="E3:F3"/>
    <mergeCell ref="B6:C6"/>
    <mergeCell ref="D6:E6"/>
    <mergeCell ref="B7:C7"/>
    <mergeCell ref="D7:E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syncVertical="1" syncRef="A1">
    <tabColor rgb="FFFFFF00"/>
  </sheetPr>
  <dimension ref="A1:F148"/>
  <sheetViews>
    <sheetView showGridLines="0" view="pageLayout" zoomScale="70" zoomScalePageLayoutView="70" workbookViewId="0">
      <selection activeCell="F15" sqref="F15"/>
    </sheetView>
  </sheetViews>
  <sheetFormatPr defaultColWidth="11" defaultRowHeight="13"/>
  <cols>
    <col min="1" max="1" width="30.7265625" style="344" customWidth="1"/>
    <col min="2" max="5" width="10.7265625" style="344" customWidth="1"/>
    <col min="6" max="6" width="31.7265625" style="344" customWidth="1"/>
    <col min="7" max="20" width="11" style="344" customWidth="1"/>
    <col min="21" max="30" width="9.81640625" style="344" customWidth="1"/>
    <col min="31" max="34" width="11" style="344" customWidth="1"/>
    <col min="35" max="35" width="14.453125" style="344" customWidth="1"/>
    <col min="36" max="36" width="4.1796875" style="344" customWidth="1"/>
    <col min="37" max="37" width="13.26953125" style="344" customWidth="1"/>
    <col min="38" max="38" width="28.1796875" style="344" customWidth="1"/>
    <col min="39" max="39" width="11" style="344" customWidth="1"/>
    <col min="40" max="40" width="14.453125" style="344" customWidth="1"/>
    <col min="41" max="41" width="4.1796875" style="344" customWidth="1"/>
    <col min="42" max="43" width="11" style="344" customWidth="1"/>
    <col min="44" max="44" width="14.453125" style="344" customWidth="1"/>
    <col min="45" max="45" width="4.1796875" style="344" customWidth="1"/>
    <col min="46" max="46" width="14.453125" style="344" customWidth="1"/>
    <col min="47" max="16384" width="11" style="344"/>
  </cols>
  <sheetData>
    <row r="1" spans="1:6" ht="24.75" customHeight="1">
      <c r="A1" s="343" t="s">
        <v>230</v>
      </c>
      <c r="F1" s="109" t="s">
        <v>231</v>
      </c>
    </row>
    <row r="2" spans="1:6" ht="19" customHeight="1">
      <c r="F2" s="345"/>
    </row>
    <row r="3" spans="1:6" ht="20">
      <c r="A3" s="346" t="s">
        <v>348</v>
      </c>
      <c r="E3" s="1896" t="s">
        <v>349</v>
      </c>
      <c r="F3" s="1896"/>
    </row>
    <row r="4" spans="1:6" ht="20">
      <c r="A4" s="346" t="s">
        <v>350</v>
      </c>
      <c r="F4" s="347" t="s">
        <v>351</v>
      </c>
    </row>
    <row r="5" spans="1:6" ht="19" customHeight="1">
      <c r="A5" s="246" t="s">
        <v>352</v>
      </c>
      <c r="B5" s="246"/>
      <c r="C5" s="246"/>
      <c r="D5" s="246"/>
      <c r="E5" s="246"/>
      <c r="F5" s="348" t="s">
        <v>353</v>
      </c>
    </row>
    <row r="6" spans="1:6" ht="19" customHeight="1">
      <c r="A6" s="246"/>
      <c r="B6" s="246"/>
      <c r="C6" s="246"/>
      <c r="D6" s="246"/>
      <c r="E6" s="246"/>
      <c r="F6" s="348"/>
    </row>
    <row r="7" spans="1:6" ht="16.5" customHeight="1">
      <c r="A7" s="105" t="s">
        <v>2309</v>
      </c>
      <c r="B7" s="246"/>
      <c r="C7" s="247" t="s">
        <v>354</v>
      </c>
      <c r="D7" s="246"/>
      <c r="E7" s="248" t="s">
        <v>275</v>
      </c>
      <c r="F7" s="1817" t="s">
        <v>2310</v>
      </c>
    </row>
    <row r="8" spans="1:6" s="349" customFormat="1" ht="13" customHeight="1">
      <c r="A8" s="162"/>
      <c r="B8" s="249" t="s">
        <v>355</v>
      </c>
      <c r="C8" s="250"/>
      <c r="D8" s="251" t="s">
        <v>1744</v>
      </c>
      <c r="E8" s="110"/>
      <c r="F8" s="162"/>
    </row>
    <row r="9" spans="1:6" s="349" customFormat="1" ht="15.5">
      <c r="A9" s="90"/>
      <c r="B9" s="252" t="s">
        <v>16</v>
      </c>
      <c r="C9" s="252" t="s">
        <v>278</v>
      </c>
      <c r="D9" s="252" t="s">
        <v>16</v>
      </c>
      <c r="E9" s="252" t="s">
        <v>278</v>
      </c>
      <c r="F9" s="166"/>
    </row>
    <row r="10" spans="1:6" s="349" customFormat="1" ht="31.5" customHeight="1">
      <c r="A10" s="167"/>
      <c r="B10" s="350" t="s">
        <v>279</v>
      </c>
      <c r="C10" s="350" t="s">
        <v>356</v>
      </c>
      <c r="D10" s="350" t="s">
        <v>279</v>
      </c>
      <c r="E10" s="350" t="s">
        <v>356</v>
      </c>
      <c r="F10" s="170"/>
    </row>
    <row r="11" spans="1:6" s="349" customFormat="1" ht="17.149999999999999" customHeight="1">
      <c r="A11" s="1697" t="s">
        <v>36</v>
      </c>
      <c r="B11" s="1698">
        <f>SUM(B12:B19)</f>
        <v>68258</v>
      </c>
      <c r="C11" s="1698">
        <f>SUM(C12:C19)</f>
        <v>33741</v>
      </c>
      <c r="D11" s="1698">
        <f>SUM(D12:D19)</f>
        <v>30490</v>
      </c>
      <c r="E11" s="1698">
        <f>SUM(E12:E19)</f>
        <v>14985</v>
      </c>
      <c r="F11" s="325" t="s">
        <v>37</v>
      </c>
    </row>
    <row r="12" spans="1:6" s="349" customFormat="1" ht="17.149999999999999" customHeight="1">
      <c r="A12" s="1699" t="s">
        <v>38</v>
      </c>
      <c r="B12" s="1700">
        <v>7437</v>
      </c>
      <c r="C12" s="1700">
        <v>3661</v>
      </c>
      <c r="D12" s="1700">
        <v>5077</v>
      </c>
      <c r="E12" s="1700">
        <v>2507</v>
      </c>
      <c r="F12" s="53" t="s">
        <v>39</v>
      </c>
    </row>
    <row r="13" spans="1:6" ht="17.149999999999999" customHeight="1">
      <c r="A13" s="1699" t="s">
        <v>40</v>
      </c>
      <c r="B13" s="1700">
        <v>8404</v>
      </c>
      <c r="C13" s="1700">
        <v>4112</v>
      </c>
      <c r="D13" s="1700">
        <v>7703</v>
      </c>
      <c r="E13" s="1700">
        <v>3768</v>
      </c>
      <c r="F13" s="53" t="s">
        <v>41</v>
      </c>
    </row>
    <row r="14" spans="1:6" ht="17.149999999999999" customHeight="1">
      <c r="A14" s="1701" t="s">
        <v>42</v>
      </c>
      <c r="B14" s="1700">
        <v>1984</v>
      </c>
      <c r="C14" s="1700">
        <v>995</v>
      </c>
      <c r="D14" s="1700">
        <v>1984</v>
      </c>
      <c r="E14" s="1700">
        <v>995</v>
      </c>
      <c r="F14" s="53" t="s">
        <v>43</v>
      </c>
    </row>
    <row r="15" spans="1:6" ht="17.149999999999999" customHeight="1">
      <c r="A15" s="1702" t="s">
        <v>44</v>
      </c>
      <c r="B15" s="1700">
        <v>10259</v>
      </c>
      <c r="C15" s="1700">
        <v>5166</v>
      </c>
      <c r="D15" s="1700">
        <v>6017</v>
      </c>
      <c r="E15" s="1700">
        <v>2931</v>
      </c>
      <c r="F15" s="53" t="s">
        <v>45</v>
      </c>
    </row>
    <row r="16" spans="1:6" ht="17.149999999999999" customHeight="1">
      <c r="A16" s="1702" t="s">
        <v>46</v>
      </c>
      <c r="B16" s="1700">
        <v>4763</v>
      </c>
      <c r="C16" s="1700">
        <v>2279</v>
      </c>
      <c r="D16" s="1700">
        <v>3972</v>
      </c>
      <c r="E16" s="1700">
        <v>1913</v>
      </c>
      <c r="F16" s="53" t="s">
        <v>47</v>
      </c>
    </row>
    <row r="17" spans="1:6" ht="17.149999999999999" customHeight="1">
      <c r="A17" s="1702" t="s">
        <v>48</v>
      </c>
      <c r="B17" s="1700">
        <v>21058</v>
      </c>
      <c r="C17" s="1700">
        <v>10480</v>
      </c>
      <c r="D17" s="1700">
        <v>1824</v>
      </c>
      <c r="E17" s="1700">
        <v>922</v>
      </c>
      <c r="F17" s="53" t="s">
        <v>49</v>
      </c>
    </row>
    <row r="18" spans="1:6" ht="17.149999999999999" customHeight="1">
      <c r="A18" s="1702" t="s">
        <v>50</v>
      </c>
      <c r="B18" s="1700">
        <v>9876</v>
      </c>
      <c r="C18" s="1700">
        <v>4904</v>
      </c>
      <c r="D18" s="1700">
        <v>3675</v>
      </c>
      <c r="E18" s="1700">
        <v>1845</v>
      </c>
      <c r="F18" s="53" t="s">
        <v>51</v>
      </c>
    </row>
    <row r="19" spans="1:6" ht="17.149999999999999" customHeight="1">
      <c r="A19" s="1702" t="s">
        <v>52</v>
      </c>
      <c r="B19" s="1700">
        <v>4477</v>
      </c>
      <c r="C19" s="1700">
        <v>2144</v>
      </c>
      <c r="D19" s="1700">
        <v>238</v>
      </c>
      <c r="E19" s="1700">
        <v>104</v>
      </c>
      <c r="F19" s="53" t="s">
        <v>53</v>
      </c>
    </row>
    <row r="20" spans="1:6" ht="17.149999999999999" customHeight="1">
      <c r="A20" s="1703" t="s">
        <v>54</v>
      </c>
      <c r="B20" s="1698">
        <f>SUM(B21:B28)</f>
        <v>39421</v>
      </c>
      <c r="C20" s="1698">
        <f>SUM(C21:C28)</f>
        <v>19506</v>
      </c>
      <c r="D20" s="1698">
        <f>SUM(D21:D28)</f>
        <v>17541</v>
      </c>
      <c r="E20" s="1698">
        <f>SUM(E21:E28)</f>
        <v>8645</v>
      </c>
      <c r="F20" s="327" t="s">
        <v>55</v>
      </c>
    </row>
    <row r="21" spans="1:6" ht="17.149999999999999" customHeight="1">
      <c r="A21" s="1704" t="s">
        <v>56</v>
      </c>
      <c r="B21" s="1700">
        <v>4369</v>
      </c>
      <c r="C21" s="1700">
        <v>2140</v>
      </c>
      <c r="D21" s="1700">
        <v>1971</v>
      </c>
      <c r="E21" s="1700">
        <v>949</v>
      </c>
      <c r="F21" s="329" t="s">
        <v>57</v>
      </c>
    </row>
    <row r="22" spans="1:6" ht="17.149999999999999" customHeight="1">
      <c r="A22" s="1699" t="s">
        <v>58</v>
      </c>
      <c r="B22" s="1700">
        <v>3533</v>
      </c>
      <c r="C22" s="1700">
        <v>1753</v>
      </c>
      <c r="D22" s="1700">
        <v>2581</v>
      </c>
      <c r="E22" s="1700">
        <v>1254</v>
      </c>
      <c r="F22" s="58" t="s">
        <v>59</v>
      </c>
    </row>
    <row r="23" spans="1:6" ht="17.149999999999999" customHeight="1">
      <c r="A23" s="1699" t="s">
        <v>60</v>
      </c>
      <c r="B23" s="1700">
        <v>3458</v>
      </c>
      <c r="C23" s="1700">
        <v>1676</v>
      </c>
      <c r="D23" s="1700">
        <v>2815</v>
      </c>
      <c r="E23" s="1700">
        <v>1370</v>
      </c>
      <c r="F23" s="58" t="s">
        <v>61</v>
      </c>
    </row>
    <row r="24" spans="1:6" ht="17.149999999999999" customHeight="1">
      <c r="A24" s="1699" t="s">
        <v>62</v>
      </c>
      <c r="B24" s="1700">
        <v>4274</v>
      </c>
      <c r="C24" s="1700">
        <v>2088</v>
      </c>
      <c r="D24" s="1700">
        <v>2749</v>
      </c>
      <c r="E24" s="1700">
        <v>1373</v>
      </c>
      <c r="F24" s="53" t="s">
        <v>63</v>
      </c>
    </row>
    <row r="25" spans="1:6" ht="17.149999999999999" customHeight="1">
      <c r="A25" s="1699" t="s">
        <v>64</v>
      </c>
      <c r="B25" s="1700">
        <v>2017</v>
      </c>
      <c r="C25" s="1700">
        <v>1034</v>
      </c>
      <c r="D25" s="1700">
        <v>938</v>
      </c>
      <c r="E25" s="1700">
        <v>477</v>
      </c>
      <c r="F25" s="58" t="s">
        <v>65</v>
      </c>
    </row>
    <row r="26" spans="1:6" ht="17.149999999999999" customHeight="1">
      <c r="A26" s="1699" t="s">
        <v>66</v>
      </c>
      <c r="B26" s="1700">
        <v>9723</v>
      </c>
      <c r="C26" s="1700">
        <v>4922</v>
      </c>
      <c r="D26" s="1700">
        <v>3869</v>
      </c>
      <c r="E26" s="1700">
        <v>1941</v>
      </c>
      <c r="F26" s="58" t="s">
        <v>67</v>
      </c>
    </row>
    <row r="27" spans="1:6" ht="17.149999999999999" customHeight="1">
      <c r="A27" s="1699" t="s">
        <v>68</v>
      </c>
      <c r="B27" s="1700">
        <v>7634</v>
      </c>
      <c r="C27" s="1700">
        <v>3753</v>
      </c>
      <c r="D27" s="1700">
        <v>972</v>
      </c>
      <c r="E27" s="1700">
        <v>481</v>
      </c>
      <c r="F27" s="58" t="s">
        <v>69</v>
      </c>
    </row>
    <row r="28" spans="1:6" s="349" customFormat="1" ht="17.149999999999999" customHeight="1">
      <c r="A28" s="1699" t="s">
        <v>70</v>
      </c>
      <c r="B28" s="1700">
        <v>4413</v>
      </c>
      <c r="C28" s="1700">
        <v>2140</v>
      </c>
      <c r="D28" s="1700">
        <v>1646</v>
      </c>
      <c r="E28" s="1700">
        <v>800</v>
      </c>
      <c r="F28" s="58" t="s">
        <v>71</v>
      </c>
    </row>
    <row r="29" spans="1:6" ht="17.149999999999999" customHeight="1">
      <c r="A29" s="1697" t="s">
        <v>72</v>
      </c>
      <c r="B29" s="1698">
        <f>SUM(B30:B38)</f>
        <v>70107</v>
      </c>
      <c r="C29" s="1698">
        <f>SUM(C30:C38)</f>
        <v>34679</v>
      </c>
      <c r="D29" s="1698">
        <f>SUM(D30:D38)</f>
        <v>37087</v>
      </c>
      <c r="E29" s="1698">
        <f>SUM(E30:E38)</f>
        <v>18346</v>
      </c>
      <c r="F29" s="325" t="s">
        <v>73</v>
      </c>
    </row>
    <row r="30" spans="1:6" ht="17.149999999999999" customHeight="1">
      <c r="A30" s="1705" t="s">
        <v>74</v>
      </c>
      <c r="B30" s="1700">
        <v>11939</v>
      </c>
      <c r="C30" s="1700">
        <v>5949</v>
      </c>
      <c r="D30" s="1700">
        <v>3936</v>
      </c>
      <c r="E30" s="1700">
        <v>1972</v>
      </c>
      <c r="F30" s="53" t="s">
        <v>75</v>
      </c>
    </row>
    <row r="31" spans="1:6" ht="17.149999999999999" customHeight="1">
      <c r="A31" s="1276" t="s">
        <v>76</v>
      </c>
      <c r="B31" s="1700">
        <v>4178</v>
      </c>
      <c r="C31" s="1700">
        <v>2094</v>
      </c>
      <c r="D31" s="1700">
        <v>3132</v>
      </c>
      <c r="E31" s="1700">
        <v>1565</v>
      </c>
      <c r="F31" s="53" t="s">
        <v>77</v>
      </c>
    </row>
    <row r="32" spans="1:6" ht="17.149999999999999" customHeight="1">
      <c r="A32" s="1705" t="s">
        <v>78</v>
      </c>
      <c r="B32" s="1700">
        <v>4712</v>
      </c>
      <c r="C32" s="1700">
        <v>2315</v>
      </c>
      <c r="D32" s="1700">
        <v>2811</v>
      </c>
      <c r="E32" s="1700">
        <v>1372</v>
      </c>
      <c r="F32" s="53" t="s">
        <v>79</v>
      </c>
    </row>
    <row r="33" spans="1:6" ht="17.149999999999999" customHeight="1">
      <c r="A33" s="1699" t="s">
        <v>80</v>
      </c>
      <c r="B33" s="1700">
        <v>16419</v>
      </c>
      <c r="C33" s="1700">
        <v>8155</v>
      </c>
      <c r="D33" s="1700">
        <v>1254</v>
      </c>
      <c r="E33" s="1700">
        <v>651</v>
      </c>
      <c r="F33" s="53" t="s">
        <v>81</v>
      </c>
    </row>
    <row r="34" spans="1:6" ht="17.149999999999999" customHeight="1">
      <c r="A34" s="1276" t="s">
        <v>82</v>
      </c>
      <c r="B34" s="1700">
        <v>2461</v>
      </c>
      <c r="C34" s="1700">
        <v>1193</v>
      </c>
      <c r="D34" s="1700">
        <v>1661</v>
      </c>
      <c r="E34" s="1700">
        <v>813</v>
      </c>
      <c r="F34" s="53" t="s">
        <v>1593</v>
      </c>
    </row>
    <row r="35" spans="1:6" ht="17.149999999999999" customHeight="1">
      <c r="A35" s="1699" t="s">
        <v>83</v>
      </c>
      <c r="B35" s="1700">
        <v>4396</v>
      </c>
      <c r="C35" s="1700">
        <v>2198</v>
      </c>
      <c r="D35" s="1700">
        <v>2772</v>
      </c>
      <c r="E35" s="1700">
        <v>1383</v>
      </c>
      <c r="F35" s="53" t="s">
        <v>84</v>
      </c>
    </row>
    <row r="36" spans="1:6" ht="17.149999999999999" customHeight="1">
      <c r="A36" s="1699" t="s">
        <v>85</v>
      </c>
      <c r="B36" s="1700">
        <v>13004</v>
      </c>
      <c r="C36" s="1700">
        <v>6360</v>
      </c>
      <c r="D36" s="1700">
        <v>11345</v>
      </c>
      <c r="E36" s="1700">
        <v>5535</v>
      </c>
      <c r="F36" s="53" t="s">
        <v>86</v>
      </c>
    </row>
    <row r="37" spans="1:6" s="349" customFormat="1" ht="17.149999999999999" customHeight="1">
      <c r="A37" s="1699" t="s">
        <v>87</v>
      </c>
      <c r="B37" s="1700">
        <v>8744</v>
      </c>
      <c r="C37" s="1700">
        <v>4298</v>
      </c>
      <c r="D37" s="1700">
        <v>6036</v>
      </c>
      <c r="E37" s="1700">
        <v>3001</v>
      </c>
      <c r="F37" s="53" t="s">
        <v>88</v>
      </c>
    </row>
    <row r="38" spans="1:6" ht="17.149999999999999" customHeight="1">
      <c r="A38" s="1699" t="s">
        <v>89</v>
      </c>
      <c r="B38" s="1700">
        <v>4254</v>
      </c>
      <c r="C38" s="1700">
        <v>2117</v>
      </c>
      <c r="D38" s="1700">
        <v>4140</v>
      </c>
      <c r="E38" s="1700">
        <v>2054</v>
      </c>
      <c r="F38" s="53" t="s">
        <v>90</v>
      </c>
    </row>
    <row r="39" spans="1:6" ht="17.149999999999999" customHeight="1">
      <c r="A39" s="1706" t="s">
        <v>91</v>
      </c>
      <c r="B39" s="1698">
        <f>SUM(B40:B46)</f>
        <v>71594</v>
      </c>
      <c r="C39" s="1698">
        <f>SUM(C40:C46)</f>
        <v>35567</v>
      </c>
      <c r="D39" s="1698">
        <f>SUM(D40:D46)</f>
        <v>38363</v>
      </c>
      <c r="E39" s="1698">
        <f>SUM(E40:E46)</f>
        <v>18978</v>
      </c>
      <c r="F39" s="325" t="s">
        <v>92</v>
      </c>
    </row>
    <row r="40" spans="1:6" ht="17.149999999999999" customHeight="1">
      <c r="A40" s="1705" t="s">
        <v>93</v>
      </c>
      <c r="B40" s="1700">
        <v>21521</v>
      </c>
      <c r="C40" s="1700">
        <v>10861</v>
      </c>
      <c r="D40" s="1700">
        <v>15130</v>
      </c>
      <c r="E40" s="1700">
        <v>7603</v>
      </c>
      <c r="F40" s="58" t="s">
        <v>94</v>
      </c>
    </row>
    <row r="41" spans="1:6" ht="17.149999999999999" customHeight="1">
      <c r="A41" s="1705" t="s">
        <v>95</v>
      </c>
      <c r="B41" s="1700">
        <v>8930</v>
      </c>
      <c r="C41" s="1700">
        <v>4381</v>
      </c>
      <c r="D41" s="1700">
        <v>5258</v>
      </c>
      <c r="E41" s="1700">
        <v>2529</v>
      </c>
      <c r="F41" s="53" t="s">
        <v>96</v>
      </c>
    </row>
    <row r="42" spans="1:6" ht="17.149999999999999" customHeight="1">
      <c r="A42" s="1705" t="s">
        <v>97</v>
      </c>
      <c r="B42" s="1700">
        <v>3040</v>
      </c>
      <c r="C42" s="1700">
        <v>1467</v>
      </c>
      <c r="D42" s="1700">
        <v>0</v>
      </c>
      <c r="E42" s="1700">
        <v>0</v>
      </c>
      <c r="F42" s="53" t="s">
        <v>98</v>
      </c>
    </row>
    <row r="43" spans="1:6" ht="17.149999999999999" customHeight="1">
      <c r="A43" s="1705" t="s">
        <v>99</v>
      </c>
      <c r="B43" s="1700">
        <v>12139</v>
      </c>
      <c r="C43" s="1700">
        <v>6031</v>
      </c>
      <c r="D43" s="1700">
        <v>1793</v>
      </c>
      <c r="E43" s="1700">
        <v>873</v>
      </c>
      <c r="F43" s="53" t="s">
        <v>100</v>
      </c>
    </row>
    <row r="44" spans="1:6" ht="17.149999999999999" customHeight="1">
      <c r="A44" s="1705" t="s">
        <v>101</v>
      </c>
      <c r="B44" s="1700">
        <v>10773</v>
      </c>
      <c r="C44" s="1700">
        <v>5364</v>
      </c>
      <c r="D44" s="1700">
        <v>8524</v>
      </c>
      <c r="E44" s="1700">
        <v>4265</v>
      </c>
      <c r="F44" s="58" t="s">
        <v>102</v>
      </c>
    </row>
    <row r="45" spans="1:6" ht="17.149999999999999" customHeight="1">
      <c r="A45" s="1705" t="s">
        <v>103</v>
      </c>
      <c r="B45" s="1700">
        <v>6794</v>
      </c>
      <c r="C45" s="1700">
        <v>3317</v>
      </c>
      <c r="D45" s="1700">
        <v>4748</v>
      </c>
      <c r="E45" s="1700">
        <v>2311</v>
      </c>
      <c r="F45" s="58" t="s">
        <v>104</v>
      </c>
    </row>
    <row r="46" spans="1:6" ht="17.149999999999999" customHeight="1">
      <c r="A46" s="1705" t="s">
        <v>105</v>
      </c>
      <c r="B46" s="1700">
        <v>8397</v>
      </c>
      <c r="C46" s="1700">
        <v>4146</v>
      </c>
      <c r="D46" s="1700">
        <v>2910</v>
      </c>
      <c r="E46" s="1700">
        <v>1397</v>
      </c>
      <c r="F46" s="53" t="s">
        <v>106</v>
      </c>
    </row>
    <row r="47" spans="1:6" ht="17.149999999999999" customHeight="1">
      <c r="A47" s="1707" t="s">
        <v>107</v>
      </c>
      <c r="B47" s="1698">
        <f>SUM(B48:B52)</f>
        <v>44201</v>
      </c>
      <c r="C47" s="1698">
        <f>SUM(C48:C52)</f>
        <v>21656</v>
      </c>
      <c r="D47" s="1698">
        <f>SUM(D48:D52)</f>
        <v>29410</v>
      </c>
      <c r="E47" s="1698">
        <f>SUM(E48:E52)</f>
        <v>14409</v>
      </c>
      <c r="F47" s="325" t="s">
        <v>108</v>
      </c>
    </row>
    <row r="48" spans="1:6" ht="17.149999999999999" customHeight="1">
      <c r="A48" s="1701" t="s">
        <v>109</v>
      </c>
      <c r="B48" s="1700">
        <v>12251</v>
      </c>
      <c r="C48" s="1700">
        <v>6026</v>
      </c>
      <c r="D48" s="1700">
        <v>10927</v>
      </c>
      <c r="E48" s="1700">
        <v>5350</v>
      </c>
      <c r="F48" s="53" t="s">
        <v>110</v>
      </c>
    </row>
    <row r="49" spans="1:6" s="349" customFormat="1" ht="17.149999999999999" customHeight="1">
      <c r="A49" s="1705" t="s">
        <v>111</v>
      </c>
      <c r="B49" s="1700">
        <v>9062</v>
      </c>
      <c r="C49" s="1700">
        <v>4439</v>
      </c>
      <c r="D49" s="1700">
        <v>5332</v>
      </c>
      <c r="E49" s="1700">
        <v>2611</v>
      </c>
      <c r="F49" s="53" t="s">
        <v>112</v>
      </c>
    </row>
    <row r="50" spans="1:6" ht="17.149999999999999" customHeight="1">
      <c r="A50" s="1705" t="s">
        <v>113</v>
      </c>
      <c r="B50" s="1700">
        <v>8732</v>
      </c>
      <c r="C50" s="1700">
        <v>4323</v>
      </c>
      <c r="D50" s="1700">
        <v>6299</v>
      </c>
      <c r="E50" s="1700">
        <v>3105</v>
      </c>
      <c r="F50" s="53" t="s">
        <v>114</v>
      </c>
    </row>
    <row r="51" spans="1:6" ht="17.149999999999999" customHeight="1">
      <c r="A51" s="1705" t="s">
        <v>115</v>
      </c>
      <c r="B51" s="1700">
        <v>6356</v>
      </c>
      <c r="C51" s="1700">
        <v>3111</v>
      </c>
      <c r="D51" s="1700">
        <v>3737</v>
      </c>
      <c r="E51" s="1700">
        <v>1849</v>
      </c>
      <c r="F51" s="53" t="s">
        <v>116</v>
      </c>
    </row>
    <row r="52" spans="1:6" ht="17.149999999999999" customHeight="1">
      <c r="A52" s="1705" t="s">
        <v>117</v>
      </c>
      <c r="B52" s="1700">
        <v>7800</v>
      </c>
      <c r="C52" s="1700">
        <v>3757</v>
      </c>
      <c r="D52" s="1700">
        <v>3115</v>
      </c>
      <c r="E52" s="1700">
        <v>1494</v>
      </c>
      <c r="F52" s="58" t="s">
        <v>118</v>
      </c>
    </row>
    <row r="53" spans="1:6" s="349" customFormat="1" ht="12.75" customHeight="1">
      <c r="A53" s="235"/>
      <c r="B53" s="1708"/>
      <c r="C53" s="1708"/>
      <c r="D53" s="1708"/>
      <c r="E53" s="1708"/>
      <c r="F53" s="351"/>
    </row>
    <row r="54" spans="1:6" ht="22.5" customHeight="1">
      <c r="A54" s="354" t="s">
        <v>230</v>
      </c>
      <c r="B54" s="355"/>
      <c r="C54" s="355"/>
      <c r="D54" s="355"/>
      <c r="E54" s="355"/>
      <c r="F54" s="356" t="s">
        <v>231</v>
      </c>
    </row>
    <row r="55" spans="1:6" ht="15" customHeight="1">
      <c r="A55" s="355"/>
      <c r="B55" s="355"/>
      <c r="C55" s="355"/>
      <c r="D55" s="355"/>
      <c r="E55" s="355"/>
      <c r="F55" s="357"/>
    </row>
    <row r="56" spans="1:6" ht="24.75" customHeight="1">
      <c r="A56" s="358" t="s">
        <v>348</v>
      </c>
      <c r="B56" s="355"/>
      <c r="C56" s="355"/>
      <c r="D56" s="355"/>
      <c r="E56" s="1897" t="s">
        <v>349</v>
      </c>
      <c r="F56" s="1897"/>
    </row>
    <row r="57" spans="1:6" ht="15" customHeight="1">
      <c r="A57" s="358" t="s">
        <v>357</v>
      </c>
      <c r="B57" s="355"/>
      <c r="C57" s="355"/>
      <c r="D57" s="355"/>
      <c r="E57" s="355"/>
      <c r="F57" s="359" t="s">
        <v>351</v>
      </c>
    </row>
    <row r="58" spans="1:6" ht="20.25" customHeight="1">
      <c r="A58" s="360" t="s">
        <v>358</v>
      </c>
      <c r="B58" s="361"/>
      <c r="C58" s="361"/>
      <c r="D58" s="361"/>
      <c r="E58" s="361"/>
      <c r="F58" s="362" t="s">
        <v>359</v>
      </c>
    </row>
    <row r="59" spans="1:6" s="349" customFormat="1" ht="15" customHeight="1">
      <c r="A59" s="361"/>
      <c r="B59" s="361"/>
      <c r="C59" s="361"/>
      <c r="D59" s="361"/>
      <c r="E59" s="361"/>
      <c r="F59" s="362"/>
    </row>
    <row r="60" spans="1:6" ht="15" customHeight="1">
      <c r="A60" s="105" t="s">
        <v>2309</v>
      </c>
      <c r="B60" s="246"/>
      <c r="C60" s="247" t="s">
        <v>354</v>
      </c>
      <c r="D60" s="246"/>
      <c r="E60" s="248" t="s">
        <v>275</v>
      </c>
      <c r="F60" s="1817" t="s">
        <v>2310</v>
      </c>
    </row>
    <row r="61" spans="1:6" ht="15" customHeight="1">
      <c r="A61" s="162"/>
      <c r="B61" s="363" t="s">
        <v>360</v>
      </c>
      <c r="C61" s="364"/>
      <c r="D61" s="365" t="s">
        <v>1745</v>
      </c>
      <c r="E61" s="110"/>
      <c r="F61" s="162"/>
    </row>
    <row r="62" spans="1:6" ht="15" customHeight="1">
      <c r="A62" s="90"/>
      <c r="B62" s="366" t="s">
        <v>16</v>
      </c>
      <c r="C62" s="366" t="s">
        <v>278</v>
      </c>
      <c r="D62" s="366" t="s">
        <v>16</v>
      </c>
      <c r="E62" s="366" t="s">
        <v>278</v>
      </c>
      <c r="F62" s="166"/>
    </row>
    <row r="63" spans="1:6" ht="15" customHeight="1">
      <c r="A63" s="167"/>
      <c r="B63" s="367" t="s">
        <v>279</v>
      </c>
      <c r="C63" s="367" t="s">
        <v>356</v>
      </c>
      <c r="D63" s="367" t="s">
        <v>279</v>
      </c>
      <c r="E63" s="367" t="s">
        <v>356</v>
      </c>
      <c r="F63" s="170"/>
    </row>
    <row r="64" spans="1:6" s="246" customFormat="1" ht="13.5" customHeight="1">
      <c r="A64" s="1706" t="s">
        <v>121</v>
      </c>
      <c r="B64" s="1709">
        <f>SUM(B65:B73)</f>
        <v>92016</v>
      </c>
      <c r="C64" s="1709">
        <f>SUM(C65:C73)</f>
        <v>45472</v>
      </c>
      <c r="D64" s="1709">
        <f>SUM(D65:D73)</f>
        <v>44536</v>
      </c>
      <c r="E64" s="1709">
        <f>SUM(E65:E73)</f>
        <v>21975</v>
      </c>
      <c r="F64" s="66" t="s">
        <v>122</v>
      </c>
    </row>
    <row r="65" spans="1:6" s="352" customFormat="1" ht="13.5" customHeight="1">
      <c r="A65" s="1710" t="s">
        <v>123</v>
      </c>
      <c r="B65" s="1700">
        <v>3831</v>
      </c>
      <c r="C65" s="1700">
        <v>1925</v>
      </c>
      <c r="D65" s="1700">
        <v>2333</v>
      </c>
      <c r="E65" s="1700">
        <v>1155</v>
      </c>
      <c r="F65" s="202" t="s">
        <v>124</v>
      </c>
    </row>
    <row r="66" spans="1:6" s="246" customFormat="1" ht="13.5" customHeight="1">
      <c r="A66" s="1710" t="s">
        <v>125</v>
      </c>
      <c r="B66" s="1700">
        <v>8516</v>
      </c>
      <c r="C66" s="1700">
        <v>4178</v>
      </c>
      <c r="D66" s="1700">
        <v>4395</v>
      </c>
      <c r="E66" s="1700">
        <v>2161</v>
      </c>
      <c r="F66" s="202" t="s">
        <v>126</v>
      </c>
    </row>
    <row r="67" spans="1:6" s="246" customFormat="1" ht="13.5" customHeight="1">
      <c r="A67" s="1710" t="s">
        <v>127</v>
      </c>
      <c r="B67" s="1711">
        <v>24099</v>
      </c>
      <c r="C67" s="1711">
        <v>11803</v>
      </c>
      <c r="D67" s="1711">
        <v>0</v>
      </c>
      <c r="E67" s="1711">
        <v>0</v>
      </c>
      <c r="F67" s="202" t="s">
        <v>128</v>
      </c>
    </row>
    <row r="68" spans="1:6" s="246" customFormat="1" ht="13.5" customHeight="1">
      <c r="A68" s="1710" t="s">
        <v>129</v>
      </c>
      <c r="B68" s="1700">
        <v>15703</v>
      </c>
      <c r="C68" s="1700">
        <v>7740</v>
      </c>
      <c r="D68" s="1700">
        <v>12728</v>
      </c>
      <c r="E68" s="1700">
        <v>6294</v>
      </c>
      <c r="F68" s="202" t="s">
        <v>130</v>
      </c>
    </row>
    <row r="69" spans="1:6" s="246" customFormat="1" ht="13.5" customHeight="1">
      <c r="A69" s="1710" t="s">
        <v>131</v>
      </c>
      <c r="B69" s="1700">
        <v>5012</v>
      </c>
      <c r="C69" s="1700">
        <v>2517</v>
      </c>
      <c r="D69" s="1700">
        <v>2693</v>
      </c>
      <c r="E69" s="1700">
        <v>1351</v>
      </c>
      <c r="F69" s="202" t="s">
        <v>132</v>
      </c>
    </row>
    <row r="70" spans="1:6" s="246" customFormat="1" ht="13.5" customHeight="1">
      <c r="A70" s="1710" t="s">
        <v>133</v>
      </c>
      <c r="B70" s="1700">
        <v>5796</v>
      </c>
      <c r="C70" s="1700">
        <v>2914</v>
      </c>
      <c r="D70" s="1700">
        <v>3641</v>
      </c>
      <c r="E70" s="1700">
        <v>1786</v>
      </c>
      <c r="F70" s="202" t="s">
        <v>134</v>
      </c>
    </row>
    <row r="71" spans="1:6" s="246" customFormat="1" ht="13.5" customHeight="1">
      <c r="A71" s="1710" t="s">
        <v>135</v>
      </c>
      <c r="B71" s="1700">
        <v>8207</v>
      </c>
      <c r="C71" s="1700">
        <v>4058</v>
      </c>
      <c r="D71" s="1700">
        <v>1613</v>
      </c>
      <c r="E71" s="1700">
        <v>781</v>
      </c>
      <c r="F71" s="202" t="s">
        <v>136</v>
      </c>
    </row>
    <row r="72" spans="1:6" s="352" customFormat="1" ht="13.5" customHeight="1">
      <c r="A72" s="1710" t="s">
        <v>137</v>
      </c>
      <c r="B72" s="1700">
        <v>11702</v>
      </c>
      <c r="C72" s="1700">
        <v>5745</v>
      </c>
      <c r="D72" s="1700">
        <v>8940</v>
      </c>
      <c r="E72" s="1700">
        <v>4372</v>
      </c>
      <c r="F72" s="202" t="s">
        <v>138</v>
      </c>
    </row>
    <row r="73" spans="1:6" ht="13.5" customHeight="1">
      <c r="A73" s="1710" t="s">
        <v>139</v>
      </c>
      <c r="B73" s="1700">
        <v>9150</v>
      </c>
      <c r="C73" s="1700">
        <v>4592</v>
      </c>
      <c r="D73" s="1700">
        <v>8193</v>
      </c>
      <c r="E73" s="1700">
        <v>4075</v>
      </c>
      <c r="F73" s="202" t="s">
        <v>140</v>
      </c>
    </row>
    <row r="74" spans="1:6" ht="13.5" customHeight="1">
      <c r="A74" s="1712" t="s">
        <v>141</v>
      </c>
      <c r="B74" s="1709">
        <f>SUM(B75:B82)</f>
        <v>86787</v>
      </c>
      <c r="C74" s="1709">
        <f>SUM(C75:C82)</f>
        <v>42773</v>
      </c>
      <c r="D74" s="1709">
        <f>SUM(D75:D82)</f>
        <v>62642</v>
      </c>
      <c r="E74" s="1709">
        <f>SUM(E75:E82)</f>
        <v>30734</v>
      </c>
      <c r="F74" s="72" t="s">
        <v>142</v>
      </c>
    </row>
    <row r="75" spans="1:6" s="110" customFormat="1" ht="13.5" customHeight="1">
      <c r="A75" s="1710" t="s">
        <v>143</v>
      </c>
      <c r="B75" s="1700">
        <v>13191</v>
      </c>
      <c r="C75" s="1700">
        <v>6532</v>
      </c>
      <c r="D75" s="1700">
        <v>11645</v>
      </c>
      <c r="E75" s="1700">
        <v>5763</v>
      </c>
      <c r="F75" s="202" t="s">
        <v>144</v>
      </c>
    </row>
    <row r="76" spans="1:6" ht="13.5" customHeight="1">
      <c r="A76" s="1710" t="s">
        <v>145</v>
      </c>
      <c r="B76" s="1700">
        <v>8644</v>
      </c>
      <c r="C76" s="1700">
        <v>4234</v>
      </c>
      <c r="D76" s="1700">
        <v>7365</v>
      </c>
      <c r="E76" s="1700">
        <v>3611</v>
      </c>
      <c r="F76" s="202" t="s">
        <v>146</v>
      </c>
    </row>
    <row r="77" spans="1:6" ht="13.5" customHeight="1">
      <c r="A77" s="1710" t="s">
        <v>147</v>
      </c>
      <c r="B77" s="1700">
        <v>11949</v>
      </c>
      <c r="C77" s="1700">
        <v>5861</v>
      </c>
      <c r="D77" s="1700">
        <v>9305</v>
      </c>
      <c r="E77" s="1700">
        <v>4522</v>
      </c>
      <c r="F77" s="202" t="s">
        <v>148</v>
      </c>
    </row>
    <row r="78" spans="1:6" ht="13.5" customHeight="1">
      <c r="A78" s="1710" t="s">
        <v>149</v>
      </c>
      <c r="B78" s="1700">
        <v>8371</v>
      </c>
      <c r="C78" s="1700">
        <v>4133</v>
      </c>
      <c r="D78" s="1700">
        <v>6909</v>
      </c>
      <c r="E78" s="1700">
        <v>3438</v>
      </c>
      <c r="F78" s="202" t="s">
        <v>150</v>
      </c>
    </row>
    <row r="79" spans="1:6" ht="13.5" customHeight="1">
      <c r="A79" s="1710" t="s">
        <v>151</v>
      </c>
      <c r="B79" s="1700">
        <v>21467</v>
      </c>
      <c r="C79" s="1700">
        <v>10556</v>
      </c>
      <c r="D79" s="1700">
        <v>11180</v>
      </c>
      <c r="E79" s="1700">
        <v>5485</v>
      </c>
      <c r="F79" s="202" t="s">
        <v>152</v>
      </c>
    </row>
    <row r="80" spans="1:6" ht="13.5" customHeight="1">
      <c r="A80" s="1710" t="s">
        <v>153</v>
      </c>
      <c r="B80" s="1700">
        <v>6573</v>
      </c>
      <c r="C80" s="1700">
        <v>3239</v>
      </c>
      <c r="D80" s="1700">
        <v>4737</v>
      </c>
      <c r="E80" s="1700">
        <v>2291</v>
      </c>
      <c r="F80" s="202" t="s">
        <v>154</v>
      </c>
    </row>
    <row r="81" spans="1:6" s="110" customFormat="1" ht="13.5" customHeight="1">
      <c r="A81" s="1710" t="s">
        <v>155</v>
      </c>
      <c r="B81" s="1700">
        <v>11491</v>
      </c>
      <c r="C81" s="1700">
        <v>5700</v>
      </c>
      <c r="D81" s="1700">
        <v>7778</v>
      </c>
      <c r="E81" s="1700">
        <v>3799</v>
      </c>
      <c r="F81" s="202" t="s">
        <v>1868</v>
      </c>
    </row>
    <row r="82" spans="1:6" ht="13.5" customHeight="1">
      <c r="A82" s="1710" t="s">
        <v>156</v>
      </c>
      <c r="B82" s="1700">
        <v>5101</v>
      </c>
      <c r="C82" s="1700">
        <v>2518</v>
      </c>
      <c r="D82" s="1700">
        <v>3723</v>
      </c>
      <c r="E82" s="1700">
        <v>1825</v>
      </c>
      <c r="F82" s="202" t="s">
        <v>157</v>
      </c>
    </row>
    <row r="83" spans="1:6" ht="13.5" customHeight="1">
      <c r="A83" s="1707" t="s">
        <v>158</v>
      </c>
      <c r="B83" s="1709">
        <f>SUM(B84:B88)</f>
        <v>35629</v>
      </c>
      <c r="C83" s="1709">
        <f>SUM(C84:C88)</f>
        <v>17541</v>
      </c>
      <c r="D83" s="1709">
        <f>SUM(D84:D88)</f>
        <v>26643</v>
      </c>
      <c r="E83" s="1709">
        <f>SUM(E84:E88)</f>
        <v>13087</v>
      </c>
      <c r="F83" s="66" t="s">
        <v>159</v>
      </c>
    </row>
    <row r="84" spans="1:6" ht="13.5" customHeight="1">
      <c r="A84" s="1710" t="s">
        <v>160</v>
      </c>
      <c r="B84" s="1700">
        <v>8736</v>
      </c>
      <c r="C84" s="1700">
        <v>4393</v>
      </c>
      <c r="D84" s="1700">
        <v>5278</v>
      </c>
      <c r="E84" s="1700">
        <v>2624</v>
      </c>
      <c r="F84" s="202" t="s">
        <v>161</v>
      </c>
    </row>
    <row r="85" spans="1:6" ht="13.5" customHeight="1">
      <c r="A85" s="1710" t="s">
        <v>162</v>
      </c>
      <c r="B85" s="1700">
        <v>6370</v>
      </c>
      <c r="C85" s="1700">
        <v>3143</v>
      </c>
      <c r="D85" s="1700">
        <v>4865</v>
      </c>
      <c r="E85" s="1700">
        <v>2420</v>
      </c>
      <c r="F85" s="202" t="s">
        <v>163</v>
      </c>
    </row>
    <row r="86" spans="1:6" ht="13.5" customHeight="1">
      <c r="A86" s="1710" t="s">
        <v>164</v>
      </c>
      <c r="B86" s="1700">
        <v>5696</v>
      </c>
      <c r="C86" s="1700">
        <v>2739</v>
      </c>
      <c r="D86" s="1700">
        <v>4238</v>
      </c>
      <c r="E86" s="1700">
        <v>2035</v>
      </c>
      <c r="F86" s="202" t="s">
        <v>165</v>
      </c>
    </row>
    <row r="87" spans="1:6" ht="13.5" customHeight="1">
      <c r="A87" s="1710" t="s">
        <v>166</v>
      </c>
      <c r="B87" s="1700">
        <v>7689</v>
      </c>
      <c r="C87" s="1700">
        <v>3793</v>
      </c>
      <c r="D87" s="1700">
        <v>6222</v>
      </c>
      <c r="E87" s="1700">
        <v>3077</v>
      </c>
      <c r="F87" s="202" t="s">
        <v>167</v>
      </c>
    </row>
    <row r="88" spans="1:6" ht="13.5" customHeight="1">
      <c r="A88" s="1710" t="s">
        <v>168</v>
      </c>
      <c r="B88" s="1700">
        <v>7138</v>
      </c>
      <c r="C88" s="1700">
        <v>3473</v>
      </c>
      <c r="D88" s="1700">
        <v>6040</v>
      </c>
      <c r="E88" s="1700">
        <v>2931</v>
      </c>
      <c r="F88" s="202" t="s">
        <v>169</v>
      </c>
    </row>
    <row r="89" spans="1:6" ht="13.5" customHeight="1">
      <c r="A89" s="1712" t="s">
        <v>170</v>
      </c>
      <c r="B89" s="1709">
        <f>SUM(B90:B95)</f>
        <v>47465</v>
      </c>
      <c r="C89" s="1709">
        <f>SUM(C90:C95)</f>
        <v>23372</v>
      </c>
      <c r="D89" s="1709">
        <f>SUM(D90:D95)</f>
        <v>27594</v>
      </c>
      <c r="E89" s="1709">
        <f>SUM(E90:E95)</f>
        <v>13545</v>
      </c>
      <c r="F89" s="72" t="s">
        <v>171</v>
      </c>
    </row>
    <row r="90" spans="1:6" ht="13.5" customHeight="1">
      <c r="A90" s="1710" t="s">
        <v>172</v>
      </c>
      <c r="B90" s="1700">
        <v>8581</v>
      </c>
      <c r="C90" s="1700">
        <v>4226</v>
      </c>
      <c r="D90" s="1700">
        <v>3794</v>
      </c>
      <c r="E90" s="1700">
        <v>1900</v>
      </c>
      <c r="F90" s="202" t="s">
        <v>173</v>
      </c>
    </row>
    <row r="91" spans="1:6" ht="13.5" customHeight="1">
      <c r="A91" s="1710" t="s">
        <v>174</v>
      </c>
      <c r="B91" s="1700">
        <v>9155</v>
      </c>
      <c r="C91" s="1700">
        <v>4428</v>
      </c>
      <c r="D91" s="1700">
        <v>8236</v>
      </c>
      <c r="E91" s="1700">
        <v>3991</v>
      </c>
      <c r="F91" s="202" t="s">
        <v>1870</v>
      </c>
    </row>
    <row r="92" spans="1:6" ht="13.5" customHeight="1">
      <c r="A92" s="1710" t="s">
        <v>176</v>
      </c>
      <c r="B92" s="1700">
        <v>8995</v>
      </c>
      <c r="C92" s="1700">
        <v>4499</v>
      </c>
      <c r="D92" s="1700">
        <v>1276</v>
      </c>
      <c r="E92" s="1700">
        <v>628</v>
      </c>
      <c r="F92" s="202" t="s">
        <v>1875</v>
      </c>
    </row>
    <row r="93" spans="1:6" ht="13.5" customHeight="1">
      <c r="A93" s="1710" t="s">
        <v>178</v>
      </c>
      <c r="B93" s="1700">
        <v>15546</v>
      </c>
      <c r="C93" s="1700">
        <v>7688</v>
      </c>
      <c r="D93" s="1700">
        <v>11092</v>
      </c>
      <c r="E93" s="1700">
        <v>5467</v>
      </c>
      <c r="F93" s="202" t="s">
        <v>179</v>
      </c>
    </row>
    <row r="94" spans="1:6" ht="13.5" customHeight="1">
      <c r="A94" s="1710" t="s">
        <v>180</v>
      </c>
      <c r="B94" s="1700">
        <v>2333</v>
      </c>
      <c r="C94" s="1700">
        <v>1132</v>
      </c>
      <c r="D94" s="1700">
        <v>1481</v>
      </c>
      <c r="E94" s="1700">
        <v>714</v>
      </c>
      <c r="F94" s="202" t="s">
        <v>181</v>
      </c>
    </row>
    <row r="95" spans="1:6" ht="13.5" customHeight="1">
      <c r="A95" s="1710" t="s">
        <v>182</v>
      </c>
      <c r="B95" s="1700">
        <v>2855</v>
      </c>
      <c r="C95" s="1700">
        <v>1399</v>
      </c>
      <c r="D95" s="1700">
        <v>1715</v>
      </c>
      <c r="E95" s="1700">
        <v>845</v>
      </c>
      <c r="F95" s="202" t="s">
        <v>183</v>
      </c>
    </row>
    <row r="96" spans="1:6" ht="13.5" customHeight="1">
      <c r="A96" s="1703" t="s">
        <v>184</v>
      </c>
      <c r="B96" s="1709">
        <f>SUM(B97:B100)</f>
        <v>6970</v>
      </c>
      <c r="C96" s="1709">
        <f>SUM(C97:C100)</f>
        <v>3425</v>
      </c>
      <c r="D96" s="1709">
        <f>SUM(D97:D100)</f>
        <v>2522</v>
      </c>
      <c r="E96" s="1709">
        <f>SUM(E97:E100)</f>
        <v>1250</v>
      </c>
      <c r="F96" s="72" t="s">
        <v>185</v>
      </c>
    </row>
    <row r="97" spans="1:6" ht="13.5" customHeight="1">
      <c r="A97" s="1710" t="s">
        <v>186</v>
      </c>
      <c r="B97" s="1700">
        <v>428</v>
      </c>
      <c r="C97" s="1700">
        <v>197</v>
      </c>
      <c r="D97" s="1700">
        <v>101</v>
      </c>
      <c r="E97" s="1700">
        <v>46</v>
      </c>
      <c r="F97" s="202" t="s">
        <v>187</v>
      </c>
    </row>
    <row r="98" spans="1:6" ht="13.5" customHeight="1">
      <c r="A98" s="1710" t="s">
        <v>188</v>
      </c>
      <c r="B98" s="1700">
        <v>3085</v>
      </c>
      <c r="C98" s="1700">
        <v>1509</v>
      </c>
      <c r="D98" s="1700">
        <v>950</v>
      </c>
      <c r="E98" s="1700">
        <v>439</v>
      </c>
      <c r="F98" s="202" t="s">
        <v>189</v>
      </c>
    </row>
    <row r="99" spans="1:6" ht="13.5" customHeight="1">
      <c r="A99" s="1710" t="s">
        <v>190</v>
      </c>
      <c r="B99" s="1700">
        <v>1938</v>
      </c>
      <c r="C99" s="1700">
        <v>984</v>
      </c>
      <c r="D99" s="1700">
        <v>1452</v>
      </c>
      <c r="E99" s="1700">
        <v>752</v>
      </c>
      <c r="F99" s="202" t="s">
        <v>191</v>
      </c>
    </row>
    <row r="100" spans="1:6" ht="13.5" customHeight="1">
      <c r="A100" s="1710" t="s">
        <v>192</v>
      </c>
      <c r="B100" s="1700">
        <v>1519</v>
      </c>
      <c r="C100" s="1700">
        <v>735</v>
      </c>
      <c r="D100" s="1700">
        <v>19</v>
      </c>
      <c r="E100" s="1700">
        <v>13</v>
      </c>
      <c r="F100" s="202" t="s">
        <v>193</v>
      </c>
    </row>
    <row r="101" spans="1:6" ht="13.5" customHeight="1">
      <c r="A101" s="1706" t="s">
        <v>194</v>
      </c>
      <c r="B101" s="1709">
        <f>SUM(B102:B105)</f>
        <v>5771</v>
      </c>
      <c r="C101" s="1709">
        <f>SUM(C102:C105)</f>
        <v>2864</v>
      </c>
      <c r="D101" s="1709">
        <f>SUM(D102:D105)</f>
        <v>149</v>
      </c>
      <c r="E101" s="1709">
        <f>SUM(E102:E105)</f>
        <v>71</v>
      </c>
      <c r="F101" s="72" t="s">
        <v>195</v>
      </c>
    </row>
    <row r="102" spans="1:6" ht="13.5" customHeight="1">
      <c r="A102" s="1710" t="s">
        <v>196</v>
      </c>
      <c r="B102" s="1700">
        <v>1033</v>
      </c>
      <c r="C102" s="1700">
        <v>508</v>
      </c>
      <c r="D102" s="1700">
        <v>0</v>
      </c>
      <c r="E102" s="1700">
        <v>0</v>
      </c>
      <c r="F102" s="202" t="s">
        <v>197</v>
      </c>
    </row>
    <row r="103" spans="1:6" ht="13.5" customHeight="1">
      <c r="A103" s="1710" t="s">
        <v>198</v>
      </c>
      <c r="B103" s="1700">
        <v>751</v>
      </c>
      <c r="C103" s="1700">
        <v>410</v>
      </c>
      <c r="D103" s="1700">
        <v>7</v>
      </c>
      <c r="E103" s="1700">
        <v>1</v>
      </c>
      <c r="F103" s="202" t="s">
        <v>199</v>
      </c>
    </row>
    <row r="104" spans="1:6" ht="13.5" customHeight="1">
      <c r="A104" s="1710" t="s">
        <v>200</v>
      </c>
      <c r="B104" s="1700">
        <v>3701</v>
      </c>
      <c r="C104" s="1700">
        <v>1805</v>
      </c>
      <c r="D104" s="1700">
        <v>52</v>
      </c>
      <c r="E104" s="1700">
        <v>26</v>
      </c>
      <c r="F104" s="202" t="s">
        <v>201</v>
      </c>
    </row>
    <row r="105" spans="1:6" ht="13.5" customHeight="1">
      <c r="A105" s="1710" t="s">
        <v>202</v>
      </c>
      <c r="B105" s="1700">
        <v>286</v>
      </c>
      <c r="C105" s="1700">
        <v>141</v>
      </c>
      <c r="D105" s="1700">
        <v>90</v>
      </c>
      <c r="E105" s="1700">
        <v>44</v>
      </c>
      <c r="F105" s="202" t="s">
        <v>203</v>
      </c>
    </row>
    <row r="106" spans="1:6" ht="13.5" customHeight="1">
      <c r="A106" s="1703" t="s">
        <v>204</v>
      </c>
      <c r="B106" s="1709">
        <f>SUM(B107:B108)</f>
        <v>2223</v>
      </c>
      <c r="C106" s="1709">
        <f>SUM(C107:C108)</f>
        <v>1166</v>
      </c>
      <c r="D106" s="1709">
        <f>SUM(D107:D108)</f>
        <v>101</v>
      </c>
      <c r="E106" s="1709">
        <f>SUM(E107:E108)</f>
        <v>52</v>
      </c>
      <c r="F106" s="72" t="s">
        <v>205</v>
      </c>
    </row>
    <row r="107" spans="1:6" ht="13.5" customHeight="1">
      <c r="A107" s="1713" t="s">
        <v>206</v>
      </c>
      <c r="B107" s="1700">
        <v>81</v>
      </c>
      <c r="C107" s="1700">
        <v>45</v>
      </c>
      <c r="D107" s="1700">
        <v>81</v>
      </c>
      <c r="E107" s="1700">
        <v>45</v>
      </c>
      <c r="F107" s="76" t="s">
        <v>207</v>
      </c>
    </row>
    <row r="108" spans="1:6" ht="13.5" customHeight="1">
      <c r="A108" s="1701" t="s">
        <v>208</v>
      </c>
      <c r="B108" s="1700">
        <v>2142</v>
      </c>
      <c r="C108" s="1700">
        <v>1121</v>
      </c>
      <c r="D108" s="1700">
        <v>20</v>
      </c>
      <c r="E108" s="1700">
        <v>7</v>
      </c>
      <c r="F108" s="76" t="s">
        <v>2516</v>
      </c>
    </row>
    <row r="109" spans="1:6" ht="13.5" customHeight="1">
      <c r="A109" s="1714" t="s">
        <v>226</v>
      </c>
      <c r="B109" s="1715">
        <f>'prim 12'!B47+'prim 12'!B39+'prim 12'!B29+'prim 12'!B20+'prim 12'!B11+'prim 12'!B106+'prim 12'!B101+'prim 12'!B96+'prim 12'!B89+'prim 12'!B83+'prim 12'!B74+'prim 12'!B64</f>
        <v>570442</v>
      </c>
      <c r="C109" s="1715">
        <f>'prim 12'!C47+'prim 12'!C39+'prim 12'!C29+'prim 12'!C20+'prim 12'!C11+'prim 12'!C106+'prim 12'!C101+'prim 12'!C96+'prim 12'!C89+'prim 12'!C83+'prim 12'!C74+'prim 12'!C64</f>
        <v>281762</v>
      </c>
      <c r="D109" s="1715">
        <f>'prim 12'!D47+'prim 12'!D39+'prim 12'!D29+'prim 12'!D20+'prim 12'!D11+'prim 12'!D106+'prim 12'!D101+'prim 12'!D96+'prim 12'!D89+'prim 12'!D83+'prim 12'!D74+'prim 12'!D64</f>
        <v>317078</v>
      </c>
      <c r="E109" s="1715">
        <f>'prim 12'!E47+'prim 12'!E39+'prim 12'!E29+'prim 12'!E20+'prim 12'!E11+'prim 12'!E106+'prim 12'!E101+'prim 12'!E96+'prim 12'!E89+'prim 12'!E83+'prim 12'!E74+'prim 12'!E64</f>
        <v>156077</v>
      </c>
      <c r="F109" s="206" t="s">
        <v>16</v>
      </c>
    </row>
    <row r="110" spans="1:6" ht="11.5" customHeight="1">
      <c r="A110" s="1716"/>
      <c r="B110" s="1708"/>
      <c r="C110" s="1708"/>
      <c r="D110" s="1708"/>
      <c r="E110" s="1708"/>
      <c r="F110" s="206"/>
    </row>
    <row r="111" spans="1:6" ht="11.5" customHeight="1">
      <c r="A111" s="332"/>
      <c r="B111" s="236"/>
      <c r="C111" s="236"/>
      <c r="D111" s="236"/>
      <c r="E111" s="236"/>
      <c r="F111" s="207"/>
    </row>
    <row r="112" spans="1:6" ht="11.5" customHeight="1">
      <c r="A112" s="332"/>
      <c r="B112" s="236"/>
      <c r="C112" s="236"/>
      <c r="D112" s="236"/>
      <c r="E112" s="236"/>
      <c r="F112" s="207"/>
    </row>
    <row r="113" spans="1:6" ht="11.5" customHeight="1">
      <c r="A113" s="332"/>
      <c r="B113" s="236"/>
      <c r="C113" s="236"/>
      <c r="D113" s="236"/>
      <c r="E113" s="236"/>
      <c r="F113" s="207"/>
    </row>
    <row r="114" spans="1:6" ht="16.5" customHeight="1">
      <c r="A114" s="769" t="s">
        <v>1873</v>
      </c>
      <c r="B114" s="31"/>
      <c r="C114" s="31"/>
      <c r="D114" s="157"/>
      <c r="E114" s="148"/>
      <c r="F114" s="1617" t="s">
        <v>1872</v>
      </c>
    </row>
    <row r="115" spans="1:6" ht="11.5" customHeight="1">
      <c r="A115" s="355"/>
      <c r="B115" s="355"/>
      <c r="C115" s="355"/>
      <c r="D115" s="355"/>
      <c r="E115" s="355"/>
      <c r="F115" s="355"/>
    </row>
    <row r="116" spans="1:6" ht="11.5" customHeight="1"/>
    <row r="117" spans="1:6" ht="11.5" customHeight="1"/>
    <row r="118" spans="1:6" ht="11.5" customHeight="1"/>
    <row r="119" spans="1:6" ht="11.5" customHeight="1"/>
    <row r="120" spans="1:6" ht="11.5" customHeight="1"/>
    <row r="121" spans="1:6" ht="11.5" customHeight="1"/>
    <row r="122" spans="1:6" ht="11.5" customHeight="1"/>
    <row r="123" spans="1:6" ht="11.5" customHeight="1"/>
    <row r="124" spans="1:6" ht="11.5" customHeight="1"/>
    <row r="125" spans="1:6" ht="11.5" customHeight="1"/>
    <row r="126" spans="1:6" ht="11.5" customHeight="1"/>
    <row r="127" spans="1:6" ht="11.5" customHeight="1"/>
    <row r="128" spans="1:6" ht="11.5" customHeight="1"/>
    <row r="129" ht="11.5" customHeight="1"/>
    <row r="130" ht="11.5" customHeight="1"/>
    <row r="131" ht="11.5" customHeight="1"/>
    <row r="132" ht="11.5" customHeight="1"/>
    <row r="133" ht="11.5" customHeight="1"/>
    <row r="134" ht="11.5" customHeight="1"/>
    <row r="135" ht="11.5" customHeight="1"/>
    <row r="136" ht="11.5" customHeight="1"/>
    <row r="137" ht="11.5" customHeight="1"/>
    <row r="138" ht="11.5" customHeight="1"/>
    <row r="139" ht="11.5" customHeight="1"/>
    <row r="140" ht="11.5" customHeight="1"/>
    <row r="141" ht="11.5" customHeight="1"/>
    <row r="142" ht="11.5" customHeight="1"/>
    <row r="143" ht="11.5" customHeight="1"/>
    <row r="144" ht="11.5" customHeight="1"/>
    <row r="145" ht="11.5" customHeight="1"/>
    <row r="146" ht="11.5" customHeight="1"/>
    <row r="147" ht="11.5" customHeight="1"/>
    <row r="148" ht="11.5" customHeight="1"/>
  </sheetData>
  <mergeCells count="2">
    <mergeCell ref="E3:F3"/>
    <mergeCell ref="E56:F56"/>
  </mergeCells>
  <pageMargins left="0.78740157480314965" right="0.78740157480314965" top="1.1811023622047245" bottom="0.98425196850393704" header="0.51181102362204722" footer="0.51181102362204722"/>
  <pageSetup paperSize="9" scale="74" orientation="portrait" r:id="rId1"/>
  <headerFooter alignWithMargins="0"/>
  <rowBreaks count="1" manualBreakCount="1">
    <brk id="5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syncVertical="1" syncRef="A1">
    <tabColor rgb="FFFFFF00"/>
  </sheetPr>
  <dimension ref="A1:G140"/>
  <sheetViews>
    <sheetView showGridLines="0" view="pageLayout" zoomScale="70" zoomScalePageLayoutView="70" workbookViewId="0">
      <selection activeCell="F15" sqref="F15"/>
    </sheetView>
  </sheetViews>
  <sheetFormatPr defaultColWidth="11" defaultRowHeight="13"/>
  <cols>
    <col min="1" max="1" width="32.26953125" style="243" customWidth="1"/>
    <col min="2" max="5" width="11.81640625" style="369" customWidth="1"/>
    <col min="6" max="6" width="32" style="243" customWidth="1"/>
    <col min="7" max="32" width="11.7265625" style="243" customWidth="1"/>
    <col min="33" max="35" width="11" style="243" customWidth="1"/>
    <col min="36" max="36" width="14.453125" style="243" customWidth="1"/>
    <col min="37" max="37" width="4.1796875" style="243" customWidth="1"/>
    <col min="38" max="38" width="13.26953125" style="243" customWidth="1"/>
    <col min="39" max="39" width="28.1796875" style="243" customWidth="1"/>
    <col min="40" max="40" width="11" style="243" customWidth="1"/>
    <col min="41" max="41" width="14.453125" style="243" customWidth="1"/>
    <col min="42" max="42" width="4.1796875" style="243" customWidth="1"/>
    <col min="43" max="44" width="11" style="243" customWidth="1"/>
    <col min="45" max="45" width="14.453125" style="243" customWidth="1"/>
    <col min="46" max="46" width="4.1796875" style="243" customWidth="1"/>
    <col min="47" max="47" width="14.453125" style="243" customWidth="1"/>
    <col min="48" max="16384" width="11" style="243"/>
  </cols>
  <sheetData>
    <row r="1" spans="1:7" ht="24.75" customHeight="1">
      <c r="A1" s="368" t="s">
        <v>230</v>
      </c>
      <c r="F1" s="109" t="s">
        <v>231</v>
      </c>
    </row>
    <row r="2" spans="1:7" ht="19" customHeight="1">
      <c r="F2" s="370"/>
    </row>
    <row r="3" spans="1:7" ht="20">
      <c r="A3" s="371" t="s">
        <v>361</v>
      </c>
      <c r="E3" s="1898" t="s">
        <v>362</v>
      </c>
      <c r="F3" s="1898"/>
      <c r="G3" s="372"/>
    </row>
    <row r="4" spans="1:7" ht="20">
      <c r="A4" s="371" t="s">
        <v>363</v>
      </c>
      <c r="E4" s="1899" t="s">
        <v>364</v>
      </c>
      <c r="F4" s="1899"/>
    </row>
    <row r="5" spans="1:7" ht="19" customHeight="1">
      <c r="A5" s="374"/>
      <c r="B5" s="375"/>
      <c r="C5" s="375"/>
      <c r="D5" s="375"/>
      <c r="E5" s="375"/>
      <c r="F5" s="376"/>
      <c r="G5" s="374"/>
    </row>
    <row r="6" spans="1:7" ht="16.5" customHeight="1">
      <c r="A6" s="105" t="s">
        <v>2309</v>
      </c>
      <c r="B6" s="219"/>
      <c r="C6" s="220" t="s">
        <v>274</v>
      </c>
      <c r="D6" s="219"/>
      <c r="E6" s="221" t="s">
        <v>275</v>
      </c>
      <c r="F6" s="1817" t="s">
        <v>2310</v>
      </c>
      <c r="G6" s="374"/>
    </row>
    <row r="7" spans="1:7" ht="13" customHeight="1">
      <c r="A7" s="162"/>
      <c r="B7" s="222" t="s">
        <v>276</v>
      </c>
      <c r="C7" s="223"/>
      <c r="D7" s="224" t="s">
        <v>1744</v>
      </c>
      <c r="E7" s="225"/>
      <c r="F7" s="162"/>
      <c r="G7" s="373"/>
    </row>
    <row r="8" spans="1:7" ht="13" customHeight="1">
      <c r="A8" s="90"/>
      <c r="B8" s="226" t="s">
        <v>16</v>
      </c>
      <c r="C8" s="226" t="s">
        <v>278</v>
      </c>
      <c r="D8" s="226" t="s">
        <v>16</v>
      </c>
      <c r="E8" s="226" t="s">
        <v>278</v>
      </c>
      <c r="F8" s="166"/>
      <c r="G8" s="373"/>
    </row>
    <row r="9" spans="1:7" ht="13" customHeight="1">
      <c r="A9" s="167"/>
      <c r="B9" s="377" t="s">
        <v>217</v>
      </c>
      <c r="C9" s="377" t="s">
        <v>35</v>
      </c>
      <c r="D9" s="377" t="s">
        <v>217</v>
      </c>
      <c r="E9" s="377" t="s">
        <v>35</v>
      </c>
      <c r="F9" s="170"/>
      <c r="G9" s="378"/>
    </row>
    <row r="10" spans="1:7" ht="8.15" customHeight="1">
      <c r="B10" s="379"/>
      <c r="C10" s="377"/>
      <c r="D10" s="379"/>
      <c r="E10" s="377"/>
      <c r="F10" s="376"/>
      <c r="G10" s="373"/>
    </row>
    <row r="11" spans="1:7" s="373" customFormat="1" ht="17.149999999999999" customHeight="1">
      <c r="A11" s="324" t="s">
        <v>36</v>
      </c>
      <c r="B11" s="174">
        <f>SUM(B12:B19)</f>
        <v>69484</v>
      </c>
      <c r="C11" s="174">
        <f>SUM(C12:C19)</f>
        <v>33537</v>
      </c>
      <c r="D11" s="174">
        <f>SUM(D12:D19)</f>
        <v>29684</v>
      </c>
      <c r="E11" s="174">
        <f>SUM(E12:E19)</f>
        <v>14296</v>
      </c>
      <c r="F11" s="325" t="s">
        <v>37</v>
      </c>
    </row>
    <row r="12" spans="1:7" ht="17.149999999999999" customHeight="1">
      <c r="A12" s="51" t="s">
        <v>38</v>
      </c>
      <c r="B12" s="52">
        <v>6840</v>
      </c>
      <c r="C12" s="52">
        <v>3329</v>
      </c>
      <c r="D12" s="52">
        <v>4487</v>
      </c>
      <c r="E12" s="52">
        <v>2211</v>
      </c>
      <c r="F12" s="53" t="s">
        <v>39</v>
      </c>
      <c r="G12" s="176"/>
    </row>
    <row r="13" spans="1:7" ht="17.149999999999999" customHeight="1">
      <c r="A13" s="51" t="s">
        <v>40</v>
      </c>
      <c r="B13" s="52">
        <v>8594</v>
      </c>
      <c r="C13" s="52">
        <v>4141</v>
      </c>
      <c r="D13" s="52">
        <v>7797</v>
      </c>
      <c r="E13" s="52">
        <v>3746</v>
      </c>
      <c r="F13" s="53" t="s">
        <v>41</v>
      </c>
      <c r="G13" s="176"/>
    </row>
    <row r="14" spans="1:7" ht="17.149999999999999" customHeight="1">
      <c r="A14" s="54" t="s">
        <v>42</v>
      </c>
      <c r="B14" s="52">
        <v>1830</v>
      </c>
      <c r="C14" s="52">
        <v>889</v>
      </c>
      <c r="D14" s="52">
        <v>1830</v>
      </c>
      <c r="E14" s="52">
        <v>889</v>
      </c>
      <c r="F14" s="53" t="s">
        <v>43</v>
      </c>
      <c r="G14" s="177"/>
    </row>
    <row r="15" spans="1:7" ht="17.149999999999999" customHeight="1">
      <c r="A15" s="55" t="s">
        <v>44</v>
      </c>
      <c r="B15" s="52">
        <v>9860</v>
      </c>
      <c r="C15" s="52">
        <v>4731</v>
      </c>
      <c r="D15" s="52">
        <v>5466</v>
      </c>
      <c r="E15" s="52">
        <v>2601</v>
      </c>
      <c r="F15" s="53" t="s">
        <v>45</v>
      </c>
      <c r="G15" s="176"/>
    </row>
    <row r="16" spans="1:7" ht="17.149999999999999" customHeight="1">
      <c r="A16" s="55" t="s">
        <v>46</v>
      </c>
      <c r="B16" s="52">
        <v>5476</v>
      </c>
      <c r="C16" s="52">
        <v>2551</v>
      </c>
      <c r="D16" s="52">
        <v>4502</v>
      </c>
      <c r="E16" s="52">
        <v>2103</v>
      </c>
      <c r="F16" s="53" t="s">
        <v>47</v>
      </c>
      <c r="G16" s="176"/>
    </row>
    <row r="17" spans="1:7" ht="17.149999999999999" customHeight="1">
      <c r="A17" s="55" t="s">
        <v>48</v>
      </c>
      <c r="B17" s="52">
        <v>21887</v>
      </c>
      <c r="C17" s="52">
        <v>10538</v>
      </c>
      <c r="D17" s="52">
        <v>1823</v>
      </c>
      <c r="E17" s="52">
        <v>861</v>
      </c>
      <c r="F17" s="53" t="s">
        <v>49</v>
      </c>
      <c r="G17" s="176"/>
    </row>
    <row r="18" spans="1:7" ht="17.149999999999999" customHeight="1">
      <c r="A18" s="55" t="s">
        <v>50</v>
      </c>
      <c r="B18" s="52">
        <v>10151</v>
      </c>
      <c r="C18" s="52">
        <v>4969</v>
      </c>
      <c r="D18" s="52">
        <v>3506</v>
      </c>
      <c r="E18" s="52">
        <v>1742</v>
      </c>
      <c r="F18" s="53" t="s">
        <v>51</v>
      </c>
      <c r="G18" s="177"/>
    </row>
    <row r="19" spans="1:7" ht="17.149999999999999" customHeight="1">
      <c r="A19" s="55" t="s">
        <v>52</v>
      </c>
      <c r="B19" s="52">
        <v>4846</v>
      </c>
      <c r="C19" s="52">
        <v>2389</v>
      </c>
      <c r="D19" s="52">
        <v>273</v>
      </c>
      <c r="E19" s="52">
        <v>143</v>
      </c>
      <c r="F19" s="53" t="s">
        <v>53</v>
      </c>
      <c r="G19" s="176"/>
    </row>
    <row r="20" spans="1:7" ht="17.149999999999999" customHeight="1">
      <c r="A20" s="74" t="s">
        <v>54</v>
      </c>
      <c r="B20" s="174">
        <f>SUM(B21:B28)</f>
        <v>41430</v>
      </c>
      <c r="C20" s="174">
        <f>SUM(C21:C28)</f>
        <v>19918</v>
      </c>
      <c r="D20" s="174">
        <f>SUM(D21:D28)</f>
        <v>16564</v>
      </c>
      <c r="E20" s="174">
        <f>SUM(E21:E28)</f>
        <v>7843</v>
      </c>
      <c r="F20" s="327" t="s">
        <v>55</v>
      </c>
      <c r="G20" s="176"/>
    </row>
    <row r="21" spans="1:7" ht="17.149999999999999" customHeight="1">
      <c r="A21" s="328" t="s">
        <v>56</v>
      </c>
      <c r="B21" s="52">
        <v>5024</v>
      </c>
      <c r="C21" s="52">
        <v>2431</v>
      </c>
      <c r="D21" s="52">
        <v>2141</v>
      </c>
      <c r="E21" s="52">
        <v>1031</v>
      </c>
      <c r="F21" s="329" t="s">
        <v>57</v>
      </c>
      <c r="G21" s="176"/>
    </row>
    <row r="22" spans="1:7" ht="17.149999999999999" customHeight="1">
      <c r="A22" s="51" t="s">
        <v>58</v>
      </c>
      <c r="B22" s="52">
        <v>3503</v>
      </c>
      <c r="C22" s="52">
        <v>1728</v>
      </c>
      <c r="D22" s="52">
        <v>2561</v>
      </c>
      <c r="E22" s="52">
        <v>1244</v>
      </c>
      <c r="F22" s="58" t="s">
        <v>59</v>
      </c>
      <c r="G22" s="176"/>
    </row>
    <row r="23" spans="1:7" ht="17.149999999999999" customHeight="1">
      <c r="A23" s="51" t="s">
        <v>60</v>
      </c>
      <c r="B23" s="52">
        <v>2801</v>
      </c>
      <c r="C23" s="52">
        <v>1325</v>
      </c>
      <c r="D23" s="52">
        <v>2068</v>
      </c>
      <c r="E23" s="52">
        <v>982</v>
      </c>
      <c r="F23" s="58" t="s">
        <v>61</v>
      </c>
      <c r="G23" s="176"/>
    </row>
    <row r="24" spans="1:7" ht="17.149999999999999" customHeight="1">
      <c r="A24" s="51" t="s">
        <v>62</v>
      </c>
      <c r="B24" s="52">
        <v>4549</v>
      </c>
      <c r="C24" s="52">
        <v>2129</v>
      </c>
      <c r="D24" s="52">
        <v>2574</v>
      </c>
      <c r="E24" s="52">
        <v>1180</v>
      </c>
      <c r="F24" s="53" t="s">
        <v>63</v>
      </c>
      <c r="G24" s="177"/>
    </row>
    <row r="25" spans="1:7" ht="17.149999999999999" customHeight="1">
      <c r="A25" s="51" t="s">
        <v>64</v>
      </c>
      <c r="B25" s="52">
        <v>2053</v>
      </c>
      <c r="C25" s="52">
        <v>1004</v>
      </c>
      <c r="D25" s="52">
        <v>906</v>
      </c>
      <c r="E25" s="52">
        <v>432</v>
      </c>
      <c r="F25" s="58" t="s">
        <v>65</v>
      </c>
      <c r="G25" s="176"/>
    </row>
    <row r="26" spans="1:7" s="373" customFormat="1" ht="17.149999999999999" customHeight="1">
      <c r="A26" s="51" t="s">
        <v>66</v>
      </c>
      <c r="B26" s="52">
        <v>9804</v>
      </c>
      <c r="C26" s="52">
        <v>4677</v>
      </c>
      <c r="D26" s="52">
        <v>3623</v>
      </c>
      <c r="E26" s="52">
        <v>1719</v>
      </c>
      <c r="F26" s="58" t="s">
        <v>67</v>
      </c>
      <c r="G26" s="176"/>
    </row>
    <row r="27" spans="1:7" ht="17.149999999999999" customHeight="1">
      <c r="A27" s="51" t="s">
        <v>68</v>
      </c>
      <c r="B27" s="52">
        <v>9014</v>
      </c>
      <c r="C27" s="52">
        <v>4380</v>
      </c>
      <c r="D27" s="52">
        <v>990</v>
      </c>
      <c r="E27" s="52">
        <v>480</v>
      </c>
      <c r="F27" s="58" t="s">
        <v>69</v>
      </c>
      <c r="G27" s="176"/>
    </row>
    <row r="28" spans="1:7" ht="17.149999999999999" customHeight="1">
      <c r="A28" s="51" t="s">
        <v>70</v>
      </c>
      <c r="B28" s="52">
        <v>4682</v>
      </c>
      <c r="C28" s="52">
        <v>2244</v>
      </c>
      <c r="D28" s="52">
        <v>1701</v>
      </c>
      <c r="E28" s="52">
        <v>775</v>
      </c>
      <c r="F28" s="58" t="s">
        <v>71</v>
      </c>
      <c r="G28" s="176"/>
    </row>
    <row r="29" spans="1:7" ht="17.149999999999999" customHeight="1">
      <c r="A29" s="324" t="s">
        <v>72</v>
      </c>
      <c r="B29" s="174">
        <f>SUM(B30:B38)</f>
        <v>78562</v>
      </c>
      <c r="C29" s="174">
        <f>SUM(C30:C38)</f>
        <v>37769</v>
      </c>
      <c r="D29" s="174">
        <f>SUM(D30:D38)</f>
        <v>38967</v>
      </c>
      <c r="E29" s="174">
        <f>SUM(E30:E38)</f>
        <v>18688</v>
      </c>
      <c r="F29" s="325" t="s">
        <v>73</v>
      </c>
      <c r="G29" s="176"/>
    </row>
    <row r="30" spans="1:7" ht="17.149999999999999" customHeight="1">
      <c r="A30" s="59" t="s">
        <v>74</v>
      </c>
      <c r="B30" s="52">
        <v>14481</v>
      </c>
      <c r="C30" s="52">
        <v>6903</v>
      </c>
      <c r="D30" s="52">
        <v>4297</v>
      </c>
      <c r="E30" s="52">
        <v>2027</v>
      </c>
      <c r="F30" s="53" t="s">
        <v>75</v>
      </c>
      <c r="G30" s="176"/>
    </row>
    <row r="31" spans="1:7" ht="17.149999999999999" customHeight="1">
      <c r="A31" s="60" t="s">
        <v>76</v>
      </c>
      <c r="B31" s="52">
        <v>4522</v>
      </c>
      <c r="C31" s="52">
        <v>2164</v>
      </c>
      <c r="D31" s="52">
        <v>3173</v>
      </c>
      <c r="E31" s="52">
        <v>1529</v>
      </c>
      <c r="F31" s="53" t="s">
        <v>77</v>
      </c>
      <c r="G31" s="176"/>
    </row>
    <row r="32" spans="1:7" ht="17.149999999999999" customHeight="1">
      <c r="A32" s="59" t="s">
        <v>78</v>
      </c>
      <c r="B32" s="52">
        <v>5194</v>
      </c>
      <c r="C32" s="52">
        <v>2427</v>
      </c>
      <c r="D32" s="52">
        <v>2923</v>
      </c>
      <c r="E32" s="52">
        <v>1345</v>
      </c>
      <c r="F32" s="53" t="s">
        <v>79</v>
      </c>
      <c r="G32" s="176"/>
    </row>
    <row r="33" spans="1:7" ht="17.149999999999999" customHeight="1">
      <c r="A33" s="51" t="s">
        <v>80</v>
      </c>
      <c r="B33" s="52">
        <v>19001</v>
      </c>
      <c r="C33" s="52">
        <v>9230</v>
      </c>
      <c r="D33" s="52">
        <v>1376</v>
      </c>
      <c r="E33" s="52">
        <v>693</v>
      </c>
      <c r="F33" s="53" t="s">
        <v>81</v>
      </c>
      <c r="G33" s="176"/>
    </row>
    <row r="34" spans="1:7" ht="17.149999999999999" customHeight="1">
      <c r="A34" s="60" t="s">
        <v>82</v>
      </c>
      <c r="B34" s="52">
        <v>2615</v>
      </c>
      <c r="C34" s="52">
        <v>1275</v>
      </c>
      <c r="D34" s="52">
        <v>1656</v>
      </c>
      <c r="E34" s="52">
        <v>801</v>
      </c>
      <c r="F34" s="53" t="s">
        <v>1593</v>
      </c>
      <c r="G34" s="177"/>
    </row>
    <row r="35" spans="1:7" s="373" customFormat="1" ht="17.149999999999999" customHeight="1">
      <c r="A35" s="51" t="s">
        <v>83</v>
      </c>
      <c r="B35" s="52">
        <v>5159</v>
      </c>
      <c r="C35" s="52">
        <v>2418</v>
      </c>
      <c r="D35" s="52">
        <v>2958</v>
      </c>
      <c r="E35" s="52">
        <v>1363</v>
      </c>
      <c r="F35" s="53" t="s">
        <v>84</v>
      </c>
      <c r="G35" s="176"/>
    </row>
    <row r="36" spans="1:7" ht="17.149999999999999" customHeight="1">
      <c r="A36" s="51" t="s">
        <v>85</v>
      </c>
      <c r="B36" s="52">
        <v>13932</v>
      </c>
      <c r="C36" s="52">
        <v>6778</v>
      </c>
      <c r="D36" s="52">
        <v>12155</v>
      </c>
      <c r="E36" s="52">
        <v>5894</v>
      </c>
      <c r="F36" s="53" t="s">
        <v>86</v>
      </c>
      <c r="G36" s="176"/>
    </row>
    <row r="37" spans="1:7" ht="17.149999999999999" customHeight="1">
      <c r="A37" s="51" t="s">
        <v>87</v>
      </c>
      <c r="B37" s="52">
        <v>9161</v>
      </c>
      <c r="C37" s="52">
        <v>4392</v>
      </c>
      <c r="D37" s="52">
        <v>6016</v>
      </c>
      <c r="E37" s="52">
        <v>2896</v>
      </c>
      <c r="F37" s="53" t="s">
        <v>88</v>
      </c>
      <c r="G37" s="176"/>
    </row>
    <row r="38" spans="1:7" ht="17.149999999999999" customHeight="1">
      <c r="A38" s="51" t="s">
        <v>89</v>
      </c>
      <c r="B38" s="52">
        <v>4497</v>
      </c>
      <c r="C38" s="52">
        <v>2182</v>
      </c>
      <c r="D38" s="52">
        <v>4413</v>
      </c>
      <c r="E38" s="52">
        <v>2140</v>
      </c>
      <c r="F38" s="53" t="s">
        <v>90</v>
      </c>
      <c r="G38" s="177"/>
    </row>
    <row r="39" spans="1:7" ht="17.149999999999999" customHeight="1">
      <c r="A39" s="65" t="s">
        <v>91</v>
      </c>
      <c r="B39" s="174">
        <f>SUM(B40:B46)</f>
        <v>78232</v>
      </c>
      <c r="C39" s="174">
        <f>SUM(C40:C46)</f>
        <v>37963</v>
      </c>
      <c r="D39" s="174">
        <f>SUM(D40:D46)</f>
        <v>38841</v>
      </c>
      <c r="E39" s="174">
        <f>SUM(E40:E46)</f>
        <v>18807</v>
      </c>
      <c r="F39" s="325" t="s">
        <v>92</v>
      </c>
      <c r="G39" s="176"/>
    </row>
    <row r="40" spans="1:7" ht="17.149999999999999" customHeight="1">
      <c r="A40" s="59" t="s">
        <v>93</v>
      </c>
      <c r="B40" s="52">
        <v>21722</v>
      </c>
      <c r="C40" s="52">
        <v>10632</v>
      </c>
      <c r="D40" s="52">
        <v>14325</v>
      </c>
      <c r="E40" s="52">
        <v>7031</v>
      </c>
      <c r="F40" s="58" t="s">
        <v>94</v>
      </c>
      <c r="G40" s="176"/>
    </row>
    <row r="41" spans="1:7" ht="17.149999999999999" customHeight="1">
      <c r="A41" s="59" t="s">
        <v>95</v>
      </c>
      <c r="B41" s="52">
        <v>10474</v>
      </c>
      <c r="C41" s="52">
        <v>5048</v>
      </c>
      <c r="D41" s="52">
        <v>5940</v>
      </c>
      <c r="E41" s="52">
        <v>2870</v>
      </c>
      <c r="F41" s="53" t="s">
        <v>96</v>
      </c>
      <c r="G41" s="176"/>
    </row>
    <row r="42" spans="1:7" ht="17.149999999999999" customHeight="1">
      <c r="A42" s="59" t="s">
        <v>97</v>
      </c>
      <c r="B42" s="52">
        <v>3883</v>
      </c>
      <c r="C42" s="52">
        <v>1867</v>
      </c>
      <c r="D42" s="52">
        <v>0</v>
      </c>
      <c r="E42" s="52">
        <v>0</v>
      </c>
      <c r="F42" s="53" t="s">
        <v>98</v>
      </c>
      <c r="G42" s="176"/>
    </row>
    <row r="43" spans="1:7" ht="17.149999999999999" customHeight="1">
      <c r="A43" s="59" t="s">
        <v>99</v>
      </c>
      <c r="B43" s="52">
        <v>13515</v>
      </c>
      <c r="C43" s="52">
        <v>6600</v>
      </c>
      <c r="D43" s="52">
        <v>1669</v>
      </c>
      <c r="E43" s="52">
        <v>798</v>
      </c>
      <c r="F43" s="53" t="s">
        <v>100</v>
      </c>
      <c r="G43" s="177"/>
    </row>
    <row r="44" spans="1:7" ht="17.149999999999999" customHeight="1">
      <c r="A44" s="59" t="s">
        <v>101</v>
      </c>
      <c r="B44" s="52">
        <v>11698</v>
      </c>
      <c r="C44" s="52">
        <v>5648</v>
      </c>
      <c r="D44" s="52">
        <v>8937</v>
      </c>
      <c r="E44" s="52">
        <v>4305</v>
      </c>
      <c r="F44" s="58" t="s">
        <v>102</v>
      </c>
      <c r="G44" s="176"/>
    </row>
    <row r="45" spans="1:7" ht="17.149999999999999" customHeight="1">
      <c r="A45" s="59" t="s">
        <v>103</v>
      </c>
      <c r="B45" s="52">
        <v>7149</v>
      </c>
      <c r="C45" s="52">
        <v>3449</v>
      </c>
      <c r="D45" s="52">
        <v>4806</v>
      </c>
      <c r="E45" s="52">
        <v>2276</v>
      </c>
      <c r="F45" s="58" t="s">
        <v>104</v>
      </c>
      <c r="G45" s="176"/>
    </row>
    <row r="46" spans="1:7" ht="17.149999999999999" customHeight="1">
      <c r="A46" s="59" t="s">
        <v>105</v>
      </c>
      <c r="B46" s="52">
        <v>9791</v>
      </c>
      <c r="C46" s="52">
        <v>4719</v>
      </c>
      <c r="D46" s="52">
        <v>3164</v>
      </c>
      <c r="E46" s="52">
        <v>1527</v>
      </c>
      <c r="F46" s="53" t="s">
        <v>106</v>
      </c>
      <c r="G46" s="176"/>
    </row>
    <row r="47" spans="1:7" s="373" customFormat="1" ht="17.149999999999999" customHeight="1">
      <c r="A47" s="73" t="s">
        <v>107</v>
      </c>
      <c r="B47" s="174">
        <f>SUM(B48:B52)</f>
        <v>51404</v>
      </c>
      <c r="C47" s="174">
        <f>SUM(C48:C52)</f>
        <v>24796</v>
      </c>
      <c r="D47" s="174">
        <f>SUM(D48:D52)</f>
        <v>32993</v>
      </c>
      <c r="E47" s="174">
        <f>SUM(E48:E52)</f>
        <v>15929</v>
      </c>
      <c r="F47" s="325" t="s">
        <v>108</v>
      </c>
      <c r="G47" s="176"/>
    </row>
    <row r="48" spans="1:7" ht="17.149999999999999" customHeight="1">
      <c r="A48" s="54" t="s">
        <v>109</v>
      </c>
      <c r="B48" s="52">
        <v>14461</v>
      </c>
      <c r="C48" s="52">
        <v>6950</v>
      </c>
      <c r="D48" s="52">
        <v>12754</v>
      </c>
      <c r="E48" s="52">
        <v>6163</v>
      </c>
      <c r="F48" s="53" t="s">
        <v>110</v>
      </c>
      <c r="G48" s="176"/>
    </row>
    <row r="49" spans="1:7" ht="17.149999999999999" customHeight="1">
      <c r="A49" s="59" t="s">
        <v>111</v>
      </c>
      <c r="B49" s="52">
        <v>10651</v>
      </c>
      <c r="C49" s="52">
        <v>5123</v>
      </c>
      <c r="D49" s="52">
        <v>5930</v>
      </c>
      <c r="E49" s="52">
        <v>2879</v>
      </c>
      <c r="F49" s="53" t="s">
        <v>112</v>
      </c>
      <c r="G49" s="176"/>
    </row>
    <row r="50" spans="1:7" ht="17.149999999999999" customHeight="1">
      <c r="A50" s="59" t="s">
        <v>113</v>
      </c>
      <c r="B50" s="52">
        <v>10431</v>
      </c>
      <c r="C50" s="52">
        <v>5060</v>
      </c>
      <c r="D50" s="52">
        <v>7139</v>
      </c>
      <c r="E50" s="52">
        <v>3438</v>
      </c>
      <c r="F50" s="53" t="s">
        <v>114</v>
      </c>
      <c r="G50" s="177"/>
    </row>
    <row r="51" spans="1:7" ht="17.149999999999999" customHeight="1">
      <c r="A51" s="59" t="s">
        <v>115</v>
      </c>
      <c r="B51" s="52">
        <v>6970</v>
      </c>
      <c r="C51" s="52">
        <v>3367</v>
      </c>
      <c r="D51" s="52">
        <v>3844</v>
      </c>
      <c r="E51" s="52">
        <v>1843</v>
      </c>
      <c r="F51" s="53" t="s">
        <v>116</v>
      </c>
      <c r="G51" s="176"/>
    </row>
    <row r="52" spans="1:7" ht="17.149999999999999" customHeight="1">
      <c r="A52" s="59" t="s">
        <v>117</v>
      </c>
      <c r="B52" s="52">
        <v>8891</v>
      </c>
      <c r="C52" s="52">
        <v>4296</v>
      </c>
      <c r="D52" s="52">
        <v>3326</v>
      </c>
      <c r="E52" s="52">
        <v>1606</v>
      </c>
      <c r="F52" s="58" t="s">
        <v>118</v>
      </c>
      <c r="G52" s="176"/>
    </row>
    <row r="53" spans="1:7" ht="14.5" customHeight="1">
      <c r="A53" s="235"/>
      <c r="B53" s="236"/>
      <c r="C53" s="236"/>
      <c r="D53" s="236"/>
      <c r="E53" s="236"/>
      <c r="F53" s="351"/>
      <c r="G53" s="176"/>
    </row>
    <row r="54" spans="1:7" s="373" customFormat="1" ht="21" customHeight="1">
      <c r="A54" s="368" t="s">
        <v>230</v>
      </c>
      <c r="B54" s="243"/>
      <c r="C54" s="243"/>
      <c r="D54" s="243"/>
      <c r="E54" s="243"/>
      <c r="F54" s="109" t="s">
        <v>231</v>
      </c>
    </row>
    <row r="55" spans="1:7" ht="12.75" customHeight="1">
      <c r="B55" s="243"/>
      <c r="C55" s="243"/>
      <c r="D55" s="243"/>
      <c r="E55" s="243"/>
      <c r="F55" s="370"/>
    </row>
    <row r="56" spans="1:7" ht="20.25" customHeight="1">
      <c r="A56" s="371" t="s">
        <v>361</v>
      </c>
      <c r="B56" s="243"/>
      <c r="C56" s="243"/>
      <c r="D56" s="243"/>
      <c r="E56" s="1898" t="s">
        <v>365</v>
      </c>
      <c r="F56" s="1898"/>
    </row>
    <row r="57" spans="1:7" ht="21.75" customHeight="1">
      <c r="A57" s="371" t="s">
        <v>271</v>
      </c>
      <c r="B57" s="243"/>
      <c r="C57" s="243"/>
      <c r="D57" s="243"/>
      <c r="E57" s="1899" t="s">
        <v>366</v>
      </c>
      <c r="F57" s="1899"/>
    </row>
    <row r="58" spans="1:7" ht="15" customHeight="1">
      <c r="A58" s="374"/>
      <c r="B58" s="374"/>
      <c r="C58" s="374"/>
      <c r="D58" s="374"/>
      <c r="E58" s="374"/>
      <c r="F58" s="376"/>
    </row>
    <row r="59" spans="1:7" ht="15" customHeight="1">
      <c r="A59" s="105" t="s">
        <v>2309</v>
      </c>
      <c r="B59" s="246"/>
      <c r="C59" s="247" t="s">
        <v>274</v>
      </c>
      <c r="D59" s="246"/>
      <c r="E59" s="248" t="s">
        <v>367</v>
      </c>
      <c r="F59" s="1817" t="s">
        <v>2310</v>
      </c>
    </row>
    <row r="60" spans="1:7" ht="15" customHeight="1">
      <c r="B60" s="249" t="s">
        <v>276</v>
      </c>
      <c r="C60" s="250"/>
      <c r="D60" s="251" t="s">
        <v>277</v>
      </c>
      <c r="E60" s="110"/>
      <c r="F60" s="162"/>
    </row>
    <row r="61" spans="1:7" ht="15" customHeight="1">
      <c r="A61" s="353"/>
      <c r="B61" s="252" t="s">
        <v>16</v>
      </c>
      <c r="C61" s="252" t="s">
        <v>278</v>
      </c>
      <c r="D61" s="252" t="s">
        <v>16</v>
      </c>
      <c r="E61" s="252" t="s">
        <v>278</v>
      </c>
      <c r="F61" s="166"/>
    </row>
    <row r="62" spans="1:7" ht="15" customHeight="1">
      <c r="A62" s="167"/>
      <c r="B62" s="380" t="s">
        <v>217</v>
      </c>
      <c r="C62" s="380" t="s">
        <v>35</v>
      </c>
      <c r="D62" s="380" t="s">
        <v>217</v>
      </c>
      <c r="E62" s="380" t="s">
        <v>35</v>
      </c>
      <c r="F62" s="170"/>
    </row>
    <row r="63" spans="1:7" s="373" customFormat="1" ht="15" customHeight="1">
      <c r="A63" s="243"/>
      <c r="B63" s="381"/>
      <c r="C63" s="380"/>
      <c r="D63" s="381"/>
      <c r="E63" s="380"/>
      <c r="F63" s="376"/>
    </row>
    <row r="64" spans="1:7" ht="15" customHeight="1">
      <c r="A64" s="65" t="s">
        <v>121</v>
      </c>
      <c r="B64" s="200">
        <f>SUM(B65:B73)</f>
        <v>105803</v>
      </c>
      <c r="C64" s="200">
        <f>SUM(C65:C73)</f>
        <v>51293</v>
      </c>
      <c r="D64" s="200">
        <f>SUM(D65:D73)</f>
        <v>45993</v>
      </c>
      <c r="E64" s="200">
        <f>SUM(E65:E73)</f>
        <v>22284</v>
      </c>
      <c r="F64" s="66" t="s">
        <v>122</v>
      </c>
    </row>
    <row r="65" spans="1:7" ht="15" customHeight="1">
      <c r="A65" s="201" t="s">
        <v>123</v>
      </c>
      <c r="B65" s="52">
        <v>4334</v>
      </c>
      <c r="C65" s="52">
        <v>2101</v>
      </c>
      <c r="D65" s="52">
        <v>2440</v>
      </c>
      <c r="E65" s="52">
        <v>1182</v>
      </c>
      <c r="F65" s="202" t="s">
        <v>124</v>
      </c>
    </row>
    <row r="66" spans="1:7" ht="15" customHeight="1">
      <c r="A66" s="201" t="s">
        <v>125</v>
      </c>
      <c r="B66" s="52">
        <v>9977</v>
      </c>
      <c r="C66" s="52">
        <v>4803</v>
      </c>
      <c r="D66" s="52">
        <v>4624</v>
      </c>
      <c r="E66" s="52">
        <v>2234</v>
      </c>
      <c r="F66" s="202" t="s">
        <v>126</v>
      </c>
    </row>
    <row r="67" spans="1:7" ht="15" customHeight="1">
      <c r="A67" s="201" t="s">
        <v>223</v>
      </c>
      <c r="B67" s="52">
        <v>30833</v>
      </c>
      <c r="C67" s="52">
        <v>15033</v>
      </c>
      <c r="D67" s="52">
        <v>0</v>
      </c>
      <c r="E67" s="52">
        <v>0</v>
      </c>
      <c r="F67" s="202" t="s">
        <v>128</v>
      </c>
    </row>
    <row r="68" spans="1:7" s="374" customFormat="1" ht="15" customHeight="1">
      <c r="A68" s="201" t="s">
        <v>129</v>
      </c>
      <c r="B68" s="52">
        <v>15995</v>
      </c>
      <c r="C68" s="52">
        <v>7809</v>
      </c>
      <c r="D68" s="52">
        <v>12139</v>
      </c>
      <c r="E68" s="52">
        <v>5914</v>
      </c>
      <c r="F68" s="202" t="s">
        <v>130</v>
      </c>
      <c r="G68" s="243"/>
    </row>
    <row r="69" spans="1:7" s="378" customFormat="1" ht="15" customHeight="1">
      <c r="A69" s="201" t="s">
        <v>131</v>
      </c>
      <c r="B69" s="52">
        <v>5878</v>
      </c>
      <c r="C69" s="52">
        <v>2739</v>
      </c>
      <c r="D69" s="52">
        <v>3041</v>
      </c>
      <c r="E69" s="52">
        <v>1379</v>
      </c>
      <c r="F69" s="202" t="s">
        <v>132</v>
      </c>
      <c r="G69" s="373"/>
    </row>
    <row r="70" spans="1:7" s="374" customFormat="1" ht="15" customHeight="1">
      <c r="A70" s="201" t="s">
        <v>133</v>
      </c>
      <c r="B70" s="52">
        <v>6881</v>
      </c>
      <c r="C70" s="52">
        <v>3257</v>
      </c>
      <c r="D70" s="52">
        <v>4018</v>
      </c>
      <c r="E70" s="52">
        <v>1887</v>
      </c>
      <c r="F70" s="202" t="s">
        <v>134</v>
      </c>
      <c r="G70" s="243"/>
    </row>
    <row r="71" spans="1:7" s="374" customFormat="1" ht="15" customHeight="1">
      <c r="A71" s="201" t="s">
        <v>135</v>
      </c>
      <c r="B71" s="52">
        <v>9186</v>
      </c>
      <c r="C71" s="52">
        <v>4444</v>
      </c>
      <c r="D71" s="52">
        <v>1841</v>
      </c>
      <c r="E71" s="52">
        <v>902</v>
      </c>
      <c r="F71" s="202" t="s">
        <v>136</v>
      </c>
      <c r="G71" s="243"/>
    </row>
    <row r="72" spans="1:7" s="374" customFormat="1" ht="15" customHeight="1">
      <c r="A72" s="201" t="s">
        <v>137</v>
      </c>
      <c r="B72" s="52">
        <v>12902</v>
      </c>
      <c r="C72" s="52">
        <v>6353</v>
      </c>
      <c r="D72" s="52">
        <v>9298</v>
      </c>
      <c r="E72" s="52">
        <v>4611</v>
      </c>
      <c r="F72" s="202" t="s">
        <v>138</v>
      </c>
      <c r="G72" s="243"/>
    </row>
    <row r="73" spans="1:7" s="374" customFormat="1" ht="15" customHeight="1">
      <c r="A73" s="201" t="s">
        <v>139</v>
      </c>
      <c r="B73" s="52">
        <v>9817</v>
      </c>
      <c r="C73" s="52">
        <v>4754</v>
      </c>
      <c r="D73" s="52">
        <v>8592</v>
      </c>
      <c r="E73" s="52">
        <v>4175</v>
      </c>
      <c r="F73" s="202" t="s">
        <v>140</v>
      </c>
      <c r="G73" s="243"/>
    </row>
    <row r="74" spans="1:7" s="374" customFormat="1" ht="15" customHeight="1">
      <c r="A74" s="71" t="s">
        <v>141</v>
      </c>
      <c r="B74" s="200">
        <f>SUM(B75:B82)</f>
        <v>97697</v>
      </c>
      <c r="C74" s="200">
        <f>SUM(C75:C82)</f>
        <v>47805</v>
      </c>
      <c r="D74" s="200">
        <f>SUM(D75:D82)</f>
        <v>67613</v>
      </c>
      <c r="E74" s="200">
        <f>SUM(E75:E82)</f>
        <v>33036</v>
      </c>
      <c r="F74" s="72" t="s">
        <v>142</v>
      </c>
      <c r="G74" s="243"/>
    </row>
    <row r="75" spans="1:7" s="374" customFormat="1" ht="15" customHeight="1">
      <c r="A75" s="201" t="s">
        <v>143</v>
      </c>
      <c r="B75" s="52">
        <v>14945</v>
      </c>
      <c r="C75" s="52">
        <v>7248</v>
      </c>
      <c r="D75" s="52">
        <v>13196</v>
      </c>
      <c r="E75" s="52">
        <v>6364</v>
      </c>
      <c r="F75" s="202" t="s">
        <v>144</v>
      </c>
      <c r="G75" s="243"/>
    </row>
    <row r="76" spans="1:7" s="378" customFormat="1" ht="15" customHeight="1">
      <c r="A76" s="201" t="s">
        <v>145</v>
      </c>
      <c r="B76" s="52">
        <v>9285</v>
      </c>
      <c r="C76" s="52">
        <v>4531</v>
      </c>
      <c r="D76" s="52">
        <v>7921</v>
      </c>
      <c r="E76" s="52">
        <v>3886</v>
      </c>
      <c r="F76" s="202" t="s">
        <v>146</v>
      </c>
      <c r="G76" s="373"/>
    </row>
    <row r="77" spans="1:7" ht="15" customHeight="1">
      <c r="A77" s="201" t="s">
        <v>147</v>
      </c>
      <c r="B77" s="52">
        <v>13269</v>
      </c>
      <c r="C77" s="52">
        <v>6521</v>
      </c>
      <c r="D77" s="52">
        <v>9897</v>
      </c>
      <c r="E77" s="52">
        <v>4909</v>
      </c>
      <c r="F77" s="202" t="s">
        <v>148</v>
      </c>
    </row>
    <row r="78" spans="1:7" ht="15" customHeight="1">
      <c r="A78" s="201" t="s">
        <v>149</v>
      </c>
      <c r="B78" s="52">
        <v>9231</v>
      </c>
      <c r="C78" s="52">
        <v>4519</v>
      </c>
      <c r="D78" s="52">
        <v>7488</v>
      </c>
      <c r="E78" s="52">
        <v>3707</v>
      </c>
      <c r="F78" s="202" t="s">
        <v>150</v>
      </c>
    </row>
    <row r="79" spans="1:7" s="110" customFormat="1" ht="15" customHeight="1">
      <c r="A79" s="201" t="s">
        <v>151</v>
      </c>
      <c r="B79" s="52">
        <v>25191</v>
      </c>
      <c r="C79" s="52">
        <v>12425</v>
      </c>
      <c r="D79" s="52">
        <v>11853</v>
      </c>
      <c r="E79" s="52">
        <v>5725</v>
      </c>
      <c r="F79" s="202" t="s">
        <v>152</v>
      </c>
    </row>
    <row r="80" spans="1:7" s="110" customFormat="1" ht="15" customHeight="1">
      <c r="A80" s="201" t="s">
        <v>153</v>
      </c>
      <c r="B80" s="52">
        <v>7336</v>
      </c>
      <c r="C80" s="52">
        <v>3602</v>
      </c>
      <c r="D80" s="52">
        <v>5155</v>
      </c>
      <c r="E80" s="52">
        <v>2517</v>
      </c>
      <c r="F80" s="202" t="s">
        <v>154</v>
      </c>
    </row>
    <row r="81" spans="1:6" ht="15" customHeight="1">
      <c r="A81" s="201" t="s">
        <v>155</v>
      </c>
      <c r="B81" s="52">
        <v>12833</v>
      </c>
      <c r="C81" s="52">
        <v>6230</v>
      </c>
      <c r="D81" s="52">
        <v>8109</v>
      </c>
      <c r="E81" s="52">
        <v>3974</v>
      </c>
      <c r="F81" s="202" t="s">
        <v>1868</v>
      </c>
    </row>
    <row r="82" spans="1:6" ht="15" customHeight="1">
      <c r="A82" s="201" t="s">
        <v>156</v>
      </c>
      <c r="B82" s="52">
        <v>5607</v>
      </c>
      <c r="C82" s="52">
        <v>2729</v>
      </c>
      <c r="D82" s="52">
        <v>3994</v>
      </c>
      <c r="E82" s="52">
        <v>1954</v>
      </c>
      <c r="F82" s="202" t="s">
        <v>157</v>
      </c>
    </row>
    <row r="83" spans="1:6" ht="15" customHeight="1">
      <c r="A83" s="73" t="s">
        <v>158</v>
      </c>
      <c r="B83" s="200">
        <f>SUM(B84:B88)</f>
        <v>38353</v>
      </c>
      <c r="C83" s="200">
        <f>SUM(C84:C88)</f>
        <v>18482</v>
      </c>
      <c r="D83" s="200">
        <f>SUM(D84:D88)</f>
        <v>27966</v>
      </c>
      <c r="E83" s="200">
        <f>SUM(E84:E88)</f>
        <v>13517</v>
      </c>
      <c r="F83" s="66" t="s">
        <v>159</v>
      </c>
    </row>
    <row r="84" spans="1:6" ht="15" customHeight="1">
      <c r="A84" s="201" t="s">
        <v>160</v>
      </c>
      <c r="B84" s="52">
        <v>9489</v>
      </c>
      <c r="C84" s="52">
        <v>4568</v>
      </c>
      <c r="D84" s="52">
        <v>5498</v>
      </c>
      <c r="E84" s="52">
        <v>2635</v>
      </c>
      <c r="F84" s="202" t="s">
        <v>161</v>
      </c>
    </row>
    <row r="85" spans="1:6" ht="18.75" customHeight="1">
      <c r="A85" s="201" t="s">
        <v>162</v>
      </c>
      <c r="B85" s="52">
        <v>6423</v>
      </c>
      <c r="C85" s="52">
        <v>3146</v>
      </c>
      <c r="D85" s="52">
        <v>4820</v>
      </c>
      <c r="E85" s="52">
        <v>2398</v>
      </c>
      <c r="F85" s="202" t="s">
        <v>163</v>
      </c>
    </row>
    <row r="86" spans="1:6" ht="15" customHeight="1">
      <c r="A86" s="201" t="s">
        <v>164</v>
      </c>
      <c r="B86" s="52">
        <v>6766</v>
      </c>
      <c r="C86" s="52">
        <v>3260</v>
      </c>
      <c r="D86" s="52">
        <v>5000</v>
      </c>
      <c r="E86" s="52">
        <v>2406</v>
      </c>
      <c r="F86" s="202" t="s">
        <v>165</v>
      </c>
    </row>
    <row r="87" spans="1:6" ht="15" customHeight="1">
      <c r="A87" s="201" t="s">
        <v>166</v>
      </c>
      <c r="B87" s="52">
        <v>7887</v>
      </c>
      <c r="C87" s="52">
        <v>3827</v>
      </c>
      <c r="D87" s="52">
        <v>6157</v>
      </c>
      <c r="E87" s="52">
        <v>3004</v>
      </c>
      <c r="F87" s="202" t="s">
        <v>167</v>
      </c>
    </row>
    <row r="88" spans="1:6" ht="15" customHeight="1">
      <c r="A88" s="201" t="s">
        <v>168</v>
      </c>
      <c r="B88" s="52">
        <v>7788</v>
      </c>
      <c r="C88" s="52">
        <v>3681</v>
      </c>
      <c r="D88" s="52">
        <v>6491</v>
      </c>
      <c r="E88" s="52">
        <v>3074</v>
      </c>
      <c r="F88" s="202" t="s">
        <v>169</v>
      </c>
    </row>
    <row r="89" spans="1:6" ht="15" customHeight="1">
      <c r="A89" s="71" t="s">
        <v>170</v>
      </c>
      <c r="B89" s="200">
        <f>SUM(B90:B95)</f>
        <v>55554</v>
      </c>
      <c r="C89" s="200">
        <f>SUM(C90:C95)</f>
        <v>26401</v>
      </c>
      <c r="D89" s="200">
        <f>SUM(D90:D95)</f>
        <v>31311</v>
      </c>
      <c r="E89" s="200">
        <f>SUM(E90:E95)</f>
        <v>14914</v>
      </c>
      <c r="F89" s="72" t="s">
        <v>171</v>
      </c>
    </row>
    <row r="90" spans="1:6" ht="15" customHeight="1">
      <c r="A90" s="201" t="s">
        <v>172</v>
      </c>
      <c r="B90" s="52">
        <v>10117</v>
      </c>
      <c r="C90" s="52">
        <v>4792</v>
      </c>
      <c r="D90" s="52">
        <v>4293</v>
      </c>
      <c r="E90" s="52">
        <v>2000</v>
      </c>
      <c r="F90" s="202" t="s">
        <v>173</v>
      </c>
    </row>
    <row r="91" spans="1:6" ht="15" customHeight="1">
      <c r="A91" s="201" t="s">
        <v>174</v>
      </c>
      <c r="B91" s="52">
        <v>9970</v>
      </c>
      <c r="C91" s="52">
        <v>4731</v>
      </c>
      <c r="D91" s="52">
        <v>8885</v>
      </c>
      <c r="E91" s="52">
        <v>4201</v>
      </c>
      <c r="F91" s="202" t="s">
        <v>175</v>
      </c>
    </row>
    <row r="92" spans="1:6" ht="15" customHeight="1">
      <c r="A92" s="201" t="s">
        <v>176</v>
      </c>
      <c r="B92" s="52">
        <v>10820</v>
      </c>
      <c r="C92" s="52">
        <v>5124</v>
      </c>
      <c r="D92" s="52">
        <v>1425</v>
      </c>
      <c r="E92" s="52">
        <v>688</v>
      </c>
      <c r="F92" s="202" t="s">
        <v>177</v>
      </c>
    </row>
    <row r="93" spans="1:6" ht="15" customHeight="1">
      <c r="A93" s="201" t="s">
        <v>178</v>
      </c>
      <c r="B93" s="52">
        <v>18652</v>
      </c>
      <c r="C93" s="52">
        <v>8911</v>
      </c>
      <c r="D93" s="52">
        <v>13095</v>
      </c>
      <c r="E93" s="52">
        <v>6297</v>
      </c>
      <c r="F93" s="202" t="s">
        <v>179</v>
      </c>
    </row>
    <row r="94" spans="1:6" ht="15" customHeight="1">
      <c r="A94" s="201" t="s">
        <v>180</v>
      </c>
      <c r="B94" s="52">
        <v>2408</v>
      </c>
      <c r="C94" s="52">
        <v>1145</v>
      </c>
      <c r="D94" s="52">
        <v>1546</v>
      </c>
      <c r="E94" s="52">
        <v>745</v>
      </c>
      <c r="F94" s="202" t="s">
        <v>181</v>
      </c>
    </row>
    <row r="95" spans="1:6" ht="15" customHeight="1">
      <c r="A95" s="201" t="s">
        <v>182</v>
      </c>
      <c r="B95" s="52">
        <v>3587</v>
      </c>
      <c r="C95" s="52">
        <v>1698</v>
      </c>
      <c r="D95" s="52">
        <v>2067</v>
      </c>
      <c r="E95" s="52">
        <v>983</v>
      </c>
      <c r="F95" s="202" t="s">
        <v>183</v>
      </c>
    </row>
    <row r="96" spans="1:6" ht="15" customHeight="1">
      <c r="A96" s="74" t="s">
        <v>184</v>
      </c>
      <c r="B96" s="200">
        <f>SUM(B97:B100)</f>
        <v>8130</v>
      </c>
      <c r="C96" s="200">
        <f>SUM(C97:C100)</f>
        <v>3876</v>
      </c>
      <c r="D96" s="200">
        <f>SUM(D97:D100)</f>
        <v>2731</v>
      </c>
      <c r="E96" s="200">
        <f>SUM(E97:E100)</f>
        <v>1338</v>
      </c>
      <c r="F96" s="72" t="s">
        <v>185</v>
      </c>
    </row>
    <row r="97" spans="1:6" ht="15" customHeight="1">
      <c r="A97" s="201" t="s">
        <v>186</v>
      </c>
      <c r="B97" s="52">
        <v>548</v>
      </c>
      <c r="C97" s="52">
        <v>252</v>
      </c>
      <c r="D97" s="52">
        <v>74</v>
      </c>
      <c r="E97" s="52">
        <v>30</v>
      </c>
      <c r="F97" s="202" t="s">
        <v>187</v>
      </c>
    </row>
    <row r="98" spans="1:6" ht="15" customHeight="1">
      <c r="A98" s="201" t="s">
        <v>188</v>
      </c>
      <c r="B98" s="52">
        <v>3616</v>
      </c>
      <c r="C98" s="52">
        <v>1761</v>
      </c>
      <c r="D98" s="52">
        <v>1044</v>
      </c>
      <c r="E98" s="52">
        <v>524</v>
      </c>
      <c r="F98" s="202" t="s">
        <v>189</v>
      </c>
    </row>
    <row r="99" spans="1:6" ht="15" customHeight="1">
      <c r="A99" s="201" t="s">
        <v>190</v>
      </c>
      <c r="B99" s="52">
        <v>2107</v>
      </c>
      <c r="C99" s="52">
        <v>998</v>
      </c>
      <c r="D99" s="52">
        <v>1592</v>
      </c>
      <c r="E99" s="52">
        <v>778</v>
      </c>
      <c r="F99" s="202" t="s">
        <v>191</v>
      </c>
    </row>
    <row r="100" spans="1:6" ht="15" customHeight="1">
      <c r="A100" s="201" t="s">
        <v>192</v>
      </c>
      <c r="B100" s="52">
        <v>1859</v>
      </c>
      <c r="C100" s="52">
        <v>865</v>
      </c>
      <c r="D100" s="52">
        <v>21</v>
      </c>
      <c r="E100" s="52">
        <v>6</v>
      </c>
      <c r="F100" s="202" t="s">
        <v>193</v>
      </c>
    </row>
    <row r="101" spans="1:6" ht="15" customHeight="1">
      <c r="A101" s="65" t="s">
        <v>194</v>
      </c>
      <c r="B101" s="200">
        <f>SUM(B102:B105)</f>
        <v>6459</v>
      </c>
      <c r="C101" s="200">
        <f>SUM(C102:C105)</f>
        <v>3129</v>
      </c>
      <c r="D101" s="200">
        <f>SUM(D102:D105)</f>
        <v>147</v>
      </c>
      <c r="E101" s="200">
        <f>SUM(E102:E105)</f>
        <v>74</v>
      </c>
      <c r="F101" s="72" t="s">
        <v>195</v>
      </c>
    </row>
    <row r="102" spans="1:6" ht="15" customHeight="1">
      <c r="A102" s="201" t="s">
        <v>196</v>
      </c>
      <c r="B102" s="52">
        <v>1013</v>
      </c>
      <c r="C102" s="52">
        <v>477</v>
      </c>
      <c r="D102" s="52">
        <v>0</v>
      </c>
      <c r="E102" s="52">
        <v>0</v>
      </c>
      <c r="F102" s="202" t="s">
        <v>197</v>
      </c>
    </row>
    <row r="103" spans="1:6" ht="15" customHeight="1">
      <c r="A103" s="201" t="s">
        <v>198</v>
      </c>
      <c r="B103" s="52">
        <v>933</v>
      </c>
      <c r="C103" s="52">
        <v>462</v>
      </c>
      <c r="D103" s="52">
        <v>6</v>
      </c>
      <c r="E103" s="52">
        <v>5</v>
      </c>
      <c r="F103" s="202" t="s">
        <v>199</v>
      </c>
    </row>
    <row r="104" spans="1:6" ht="15" customHeight="1">
      <c r="A104" s="201" t="s">
        <v>200</v>
      </c>
      <c r="B104" s="52">
        <v>4237</v>
      </c>
      <c r="C104" s="52">
        <v>2058</v>
      </c>
      <c r="D104" s="52">
        <v>55</v>
      </c>
      <c r="E104" s="52">
        <v>30</v>
      </c>
      <c r="F104" s="202" t="s">
        <v>201</v>
      </c>
    </row>
    <row r="105" spans="1:6" ht="15" customHeight="1">
      <c r="A105" s="201" t="s">
        <v>202</v>
      </c>
      <c r="B105" s="52">
        <v>276</v>
      </c>
      <c r="C105" s="52">
        <v>132</v>
      </c>
      <c r="D105" s="52">
        <v>86</v>
      </c>
      <c r="E105" s="52">
        <v>39</v>
      </c>
      <c r="F105" s="202" t="s">
        <v>203</v>
      </c>
    </row>
    <row r="106" spans="1:6" ht="15" customHeight="1">
      <c r="A106" s="74" t="s">
        <v>204</v>
      </c>
      <c r="B106" s="200">
        <f>SUM(B107:B108)</f>
        <v>2385</v>
      </c>
      <c r="C106" s="200">
        <f>SUM(C107:C108)</f>
        <v>1126</v>
      </c>
      <c r="D106" s="200">
        <f>SUM(D107:D108)</f>
        <v>49</v>
      </c>
      <c r="E106" s="200">
        <f>SUM(E107:E108)</f>
        <v>31</v>
      </c>
      <c r="F106" s="72" t="s">
        <v>205</v>
      </c>
    </row>
    <row r="107" spans="1:6" ht="15" customHeight="1">
      <c r="A107" s="75" t="s">
        <v>206</v>
      </c>
      <c r="B107" s="52">
        <v>43</v>
      </c>
      <c r="C107" s="52">
        <v>28</v>
      </c>
      <c r="D107" s="52">
        <v>43</v>
      </c>
      <c r="E107" s="52">
        <v>28</v>
      </c>
      <c r="F107" s="76" t="s">
        <v>2517</v>
      </c>
    </row>
    <row r="108" spans="1:6" ht="15" customHeight="1">
      <c r="A108" s="51" t="s">
        <v>208</v>
      </c>
      <c r="B108" s="52">
        <v>2342</v>
      </c>
      <c r="C108" s="52">
        <v>1098</v>
      </c>
      <c r="D108" s="52">
        <v>6</v>
      </c>
      <c r="E108" s="52">
        <v>3</v>
      </c>
      <c r="F108" s="76" t="s">
        <v>2516</v>
      </c>
    </row>
    <row r="109" spans="1:6" ht="15" customHeight="1">
      <c r="A109" s="204" t="s">
        <v>226</v>
      </c>
      <c r="B109" s="205">
        <f>'prim 13'!B47+'prim 13'!B39+'prim 13'!B29+'prim 13'!B20+'prim 13'!B11+'prim 13'!B106+'prim 13'!B101+'prim 13'!B96+'prim 13'!B89+'prim 13'!B83+'prim 13'!B74+'prim 13'!B64</f>
        <v>633493</v>
      </c>
      <c r="C109" s="205">
        <f>'prim 13'!C47+'prim 13'!C39+'prim 13'!C29+'prim 13'!C20+'prim 13'!C11+'prim 13'!C106+'prim 13'!C101+'prim 13'!C96+'prim 13'!C89+'prim 13'!C83+'prim 13'!C74+'prim 13'!C64</f>
        <v>306095</v>
      </c>
      <c r="D109" s="205">
        <f>'prim 13'!D47+'prim 13'!D39+'prim 13'!D29+'prim 13'!D20+'prim 13'!D11+'prim 13'!D106+'prim 13'!D101+'prim 13'!D96+'prim 13'!D89+'prim 13'!D83+'prim 13'!D74+'prim 13'!D64</f>
        <v>332859</v>
      </c>
      <c r="E109" s="205">
        <f>'prim 13'!E47+'prim 13'!E39+'prim 13'!E29+'prim 13'!E20+'prim 13'!E11+'prim 13'!E106+'prim 13'!E101+'prim 13'!E96+'prim 13'!E89+'prim 13'!E83+'prim 13'!E74+'prim 13'!E64</f>
        <v>160757</v>
      </c>
      <c r="F109" s="206" t="s">
        <v>16</v>
      </c>
    </row>
    <row r="110" spans="1:6" ht="15" customHeight="1">
      <c r="A110" s="332"/>
      <c r="B110" s="236"/>
      <c r="C110" s="236"/>
      <c r="D110" s="236"/>
      <c r="E110" s="236"/>
      <c r="F110" s="207"/>
    </row>
    <row r="111" spans="1:6" ht="15" customHeight="1">
      <c r="A111" s="332"/>
      <c r="B111" s="236"/>
      <c r="C111" s="236"/>
      <c r="D111" s="236"/>
      <c r="E111" s="236"/>
      <c r="F111" s="207"/>
    </row>
    <row r="112" spans="1:6" ht="15" customHeight="1">
      <c r="A112" s="31" t="s">
        <v>1873</v>
      </c>
      <c r="B112" s="31"/>
      <c r="C112" s="31"/>
      <c r="D112" s="157"/>
      <c r="E112" s="148"/>
      <c r="F112" s="32" t="s">
        <v>1872</v>
      </c>
    </row>
    <row r="113" spans="1:6" ht="15" customHeight="1">
      <c r="A113" s="332"/>
      <c r="B113" s="236"/>
      <c r="C113" s="236"/>
      <c r="D113" s="236"/>
      <c r="E113" s="236"/>
      <c r="F113" s="207"/>
    </row>
    <row r="114" spans="1:6" ht="15" customHeight="1">
      <c r="A114" s="110"/>
      <c r="B114" s="382"/>
      <c r="C114" s="382"/>
      <c r="D114" s="382"/>
      <c r="E114" s="382"/>
      <c r="F114" s="124"/>
    </row>
    <row r="115" spans="1:6" ht="15" customHeight="1"/>
    <row r="116" spans="1:6" ht="15" customHeight="1">
      <c r="B116" s="243"/>
      <c r="C116" s="243"/>
      <c r="D116" s="243"/>
      <c r="E116" s="243"/>
    </row>
    <row r="117" spans="1:6" ht="15" customHeight="1">
      <c r="B117" s="243"/>
      <c r="C117" s="243"/>
      <c r="D117" s="243"/>
      <c r="E117" s="243"/>
    </row>
    <row r="118" spans="1:6" ht="15" customHeight="1">
      <c r="B118" s="243"/>
      <c r="C118" s="243"/>
      <c r="D118" s="243"/>
      <c r="E118" s="243"/>
    </row>
    <row r="119" spans="1:6" ht="15" customHeight="1">
      <c r="B119" s="243"/>
      <c r="C119" s="243"/>
      <c r="D119" s="243"/>
      <c r="E119" s="243"/>
    </row>
    <row r="120" spans="1:6" ht="15" customHeight="1">
      <c r="B120" s="243"/>
      <c r="C120" s="243"/>
      <c r="D120" s="243"/>
      <c r="E120" s="243"/>
    </row>
    <row r="121" spans="1:6" ht="15" customHeight="1">
      <c r="B121" s="243"/>
      <c r="C121" s="243"/>
      <c r="D121" s="243"/>
      <c r="E121" s="243"/>
    </row>
    <row r="122" spans="1:6" ht="15" customHeight="1">
      <c r="B122" s="243"/>
      <c r="C122" s="243"/>
      <c r="D122" s="243"/>
      <c r="E122" s="243"/>
    </row>
    <row r="123" spans="1:6" ht="15" customHeight="1">
      <c r="B123" s="243"/>
      <c r="C123" s="243"/>
      <c r="D123" s="243"/>
      <c r="E123" s="243"/>
    </row>
    <row r="124" spans="1:6" ht="15" customHeight="1">
      <c r="B124" s="243"/>
      <c r="C124" s="243"/>
      <c r="D124" s="243"/>
      <c r="E124" s="243"/>
    </row>
    <row r="125" spans="1:6" ht="15" customHeight="1">
      <c r="B125" s="243"/>
      <c r="C125" s="243"/>
      <c r="D125" s="243"/>
      <c r="E125" s="243"/>
    </row>
    <row r="126" spans="1:6" ht="15" customHeight="1">
      <c r="B126" s="243"/>
      <c r="C126" s="243"/>
      <c r="D126" s="243"/>
      <c r="E126" s="243"/>
    </row>
    <row r="127" spans="1:6" ht="15" customHeight="1">
      <c r="B127" s="243"/>
      <c r="C127" s="243"/>
      <c r="D127" s="243"/>
      <c r="E127" s="243"/>
    </row>
    <row r="128" spans="1:6" ht="15" customHeight="1">
      <c r="B128" s="243"/>
      <c r="C128" s="243"/>
      <c r="D128" s="243"/>
      <c r="E128" s="243"/>
    </row>
    <row r="129" s="243" customFormat="1" ht="15" customHeight="1"/>
    <row r="130" s="243" customFormat="1" ht="15" customHeight="1"/>
    <row r="131" s="243" customFormat="1" ht="15" customHeight="1"/>
    <row r="132" s="243" customFormat="1" ht="15" customHeight="1"/>
    <row r="133" s="243" customFormat="1" ht="15" customHeight="1"/>
    <row r="134" s="243" customFormat="1" ht="15" customHeight="1"/>
    <row r="135" s="243" customFormat="1" ht="15" customHeight="1"/>
    <row r="136" s="243" customFormat="1" ht="15" customHeight="1"/>
    <row r="137" s="243" customFormat="1" ht="15" customHeight="1"/>
    <row r="138" s="243" customFormat="1" ht="15" customHeight="1"/>
    <row r="139" s="243" customFormat="1" ht="15" customHeight="1"/>
    <row r="140" s="243" customFormat="1" ht="15" customHeight="1"/>
  </sheetData>
  <mergeCells count="4">
    <mergeCell ref="E3:F3"/>
    <mergeCell ref="E4:F4"/>
    <mergeCell ref="E56:F56"/>
    <mergeCell ref="E57:F57"/>
  </mergeCells>
  <pageMargins left="0.7857142857142857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syncVertical="1" syncRef="A1">
    <tabColor rgb="FFFFFF00"/>
  </sheetPr>
  <dimension ref="A1:G122"/>
  <sheetViews>
    <sheetView showGridLines="0" view="pageLayout" zoomScale="70" zoomScalePageLayoutView="70" workbookViewId="0">
      <selection activeCell="F15" sqref="F15"/>
    </sheetView>
  </sheetViews>
  <sheetFormatPr defaultColWidth="11" defaultRowHeight="13"/>
  <cols>
    <col min="1" max="1" width="32.7265625" style="387" customWidth="1"/>
    <col min="2" max="2" width="13.54296875" style="387" customWidth="1"/>
    <col min="3" max="5" width="13.54296875" style="385" customWidth="1"/>
    <col min="6" max="6" width="32.7265625" style="387" customWidth="1"/>
    <col min="7" max="7" width="14.453125" style="387" customWidth="1"/>
    <col min="8" max="16384" width="11" style="387"/>
  </cols>
  <sheetData>
    <row r="1" spans="1:7" ht="24.75" customHeight="1">
      <c r="A1" s="384" t="s">
        <v>368</v>
      </c>
      <c r="B1" s="384"/>
      <c r="F1" s="386" t="s">
        <v>369</v>
      </c>
      <c r="G1"/>
    </row>
    <row r="2" spans="1:7" ht="19" customHeight="1">
      <c r="F2" s="388"/>
      <c r="G2"/>
    </row>
    <row r="3" spans="1:7" ht="19" customHeight="1">
      <c r="A3" s="389" t="s">
        <v>370</v>
      </c>
      <c r="B3" s="389"/>
      <c r="F3" s="390" t="s">
        <v>371</v>
      </c>
      <c r="G3"/>
    </row>
    <row r="4" spans="1:7" ht="19" customHeight="1">
      <c r="A4" s="391"/>
      <c r="B4" s="391"/>
      <c r="F4" s="392"/>
      <c r="G4"/>
    </row>
    <row r="5" spans="1:7" ht="19" customHeight="1">
      <c r="A5" s="393"/>
      <c r="B5" s="393"/>
      <c r="D5" s="394"/>
      <c r="E5" s="394"/>
      <c r="F5" s="392"/>
      <c r="G5"/>
    </row>
    <row r="6" spans="1:7" ht="16.5" customHeight="1">
      <c r="B6" s="395" t="str">
        <f>LEFT(C6,4)+1&amp;"-"&amp;RIGHT(C6,4)+1</f>
        <v>2022-2023</v>
      </c>
      <c r="C6" s="395" t="str">
        <f>LEFT(D6,4)+1&amp;"-"&amp;RIGHT(D6,4)+1</f>
        <v>2021-2022</v>
      </c>
      <c r="D6" s="395" t="str">
        <f>LEFT(E6,4)+1&amp;"-"&amp;RIGHT(E6,4)+1</f>
        <v>2020-2021</v>
      </c>
      <c r="E6" s="395" t="s">
        <v>1567</v>
      </c>
      <c r="F6" s="392"/>
      <c r="G6"/>
    </row>
    <row r="7" spans="1:7" ht="10.5" customHeight="1">
      <c r="C7" s="387"/>
      <c r="F7" s="392"/>
      <c r="G7"/>
    </row>
    <row r="8" spans="1:7" ht="15" customHeight="1">
      <c r="A8" s="396" t="s">
        <v>372</v>
      </c>
      <c r="B8" s="282">
        <v>3897</v>
      </c>
      <c r="C8" s="282">
        <v>3780</v>
      </c>
      <c r="D8" s="282">
        <v>3636</v>
      </c>
      <c r="E8" s="282">
        <v>3518</v>
      </c>
      <c r="F8" s="397" t="s">
        <v>265</v>
      </c>
      <c r="G8"/>
    </row>
    <row r="9" spans="1:7" s="398" customFormat="1" ht="16.5" customHeight="1">
      <c r="A9" s="396" t="s">
        <v>373</v>
      </c>
      <c r="B9" s="282">
        <v>35565</v>
      </c>
      <c r="C9" s="282">
        <v>33898</v>
      </c>
      <c r="D9" s="282">
        <v>32554</v>
      </c>
      <c r="E9" s="282">
        <v>30633</v>
      </c>
      <c r="F9" s="397" t="s">
        <v>374</v>
      </c>
      <c r="G9"/>
    </row>
    <row r="10" spans="1:7" s="398" customFormat="1" ht="24.75" customHeight="1">
      <c r="A10" s="396" t="s">
        <v>261</v>
      </c>
      <c r="B10" s="282">
        <v>39507</v>
      </c>
      <c r="C10" s="282">
        <v>39095</v>
      </c>
      <c r="D10" s="282">
        <v>41076</v>
      </c>
      <c r="E10" s="282">
        <v>35488</v>
      </c>
      <c r="F10" s="397" t="s">
        <v>375</v>
      </c>
      <c r="G10"/>
    </row>
    <row r="11" spans="1:7" s="398" customFormat="1" ht="21" customHeight="1">
      <c r="A11" s="396" t="s">
        <v>376</v>
      </c>
      <c r="F11" s="399" t="s">
        <v>377</v>
      </c>
      <c r="G11"/>
    </row>
    <row r="12" spans="1:7" s="398" customFormat="1" ht="16.5" customHeight="1">
      <c r="A12" s="400" t="s">
        <v>282</v>
      </c>
      <c r="F12" s="399" t="s">
        <v>378</v>
      </c>
      <c r="G12"/>
    </row>
    <row r="13" spans="1:7" s="398" customFormat="1" ht="16.5" customHeight="1">
      <c r="A13" s="396" t="s">
        <v>379</v>
      </c>
      <c r="B13" s="136">
        <v>164821</v>
      </c>
      <c r="C13" s="136">
        <v>161000</v>
      </c>
      <c r="D13" s="136">
        <v>137308</v>
      </c>
      <c r="E13" s="136">
        <v>163949</v>
      </c>
      <c r="F13" s="399" t="s">
        <v>380</v>
      </c>
      <c r="G13"/>
    </row>
    <row r="14" spans="1:7" ht="16.5" customHeight="1">
      <c r="A14" s="401" t="s">
        <v>381</v>
      </c>
      <c r="B14" s="137">
        <v>79848</v>
      </c>
      <c r="C14" s="137">
        <v>77515</v>
      </c>
      <c r="D14" s="137">
        <v>66010</v>
      </c>
      <c r="E14" s="137">
        <v>78259</v>
      </c>
      <c r="F14" s="402" t="s">
        <v>382</v>
      </c>
      <c r="G14" s="458"/>
    </row>
    <row r="15" spans="1:7" s="398" customFormat="1" ht="16.5" customHeight="1">
      <c r="A15" s="403" t="s">
        <v>287</v>
      </c>
      <c r="B15" s="404">
        <v>1771</v>
      </c>
      <c r="C15" s="404">
        <v>2225</v>
      </c>
      <c r="D15" s="404">
        <v>1142</v>
      </c>
      <c r="E15" s="404">
        <v>1766</v>
      </c>
      <c r="F15" s="405" t="s">
        <v>288</v>
      </c>
      <c r="G15"/>
    </row>
    <row r="16" spans="1:7" ht="16.5" customHeight="1">
      <c r="A16" s="401" t="s">
        <v>381</v>
      </c>
      <c r="B16" s="137">
        <v>635</v>
      </c>
      <c r="C16" s="137">
        <v>753</v>
      </c>
      <c r="D16" s="137">
        <v>401</v>
      </c>
      <c r="E16" s="137">
        <v>549</v>
      </c>
      <c r="F16" s="402" t="s">
        <v>382</v>
      </c>
      <c r="G16"/>
    </row>
    <row r="17" spans="1:7" s="398" customFormat="1" ht="16.5" customHeight="1">
      <c r="A17" s="400" t="s">
        <v>289</v>
      </c>
      <c r="C17" s="137"/>
      <c r="D17" s="137"/>
      <c r="E17" s="137"/>
      <c r="F17" s="399" t="s">
        <v>290</v>
      </c>
      <c r="G17" s="458"/>
    </row>
    <row r="18" spans="1:7" s="398" customFormat="1" ht="16.5" customHeight="1">
      <c r="A18" s="396" t="s">
        <v>379</v>
      </c>
      <c r="B18" s="136">
        <v>155027</v>
      </c>
      <c r="C18" s="136">
        <v>141125</v>
      </c>
      <c r="D18" s="136">
        <v>139598</v>
      </c>
      <c r="E18" s="136">
        <v>154349</v>
      </c>
      <c r="F18" s="399" t="s">
        <v>380</v>
      </c>
      <c r="G18"/>
    </row>
    <row r="19" spans="1:7" ht="16.5" customHeight="1">
      <c r="A19" s="401" t="s">
        <v>381</v>
      </c>
      <c r="B19" s="137">
        <v>74512</v>
      </c>
      <c r="C19" s="137">
        <v>67726</v>
      </c>
      <c r="D19" s="137">
        <v>66848</v>
      </c>
      <c r="E19" s="137">
        <v>73742</v>
      </c>
      <c r="F19" s="402" t="s">
        <v>382</v>
      </c>
      <c r="G19"/>
    </row>
    <row r="20" spans="1:7" s="398" customFormat="1" ht="16.5" customHeight="1">
      <c r="A20" s="403" t="s">
        <v>287</v>
      </c>
      <c r="B20" s="404">
        <v>1965</v>
      </c>
      <c r="C20" s="404">
        <v>2225</v>
      </c>
      <c r="D20" s="404">
        <v>1095</v>
      </c>
      <c r="E20" s="404">
        <v>1663</v>
      </c>
      <c r="F20" s="405" t="s">
        <v>288</v>
      </c>
      <c r="G20"/>
    </row>
    <row r="21" spans="1:7" ht="16.5" customHeight="1">
      <c r="A21" s="401" t="s">
        <v>381</v>
      </c>
      <c r="B21" s="137">
        <v>746</v>
      </c>
      <c r="C21" s="137">
        <v>801</v>
      </c>
      <c r="D21" s="137">
        <v>387</v>
      </c>
      <c r="E21" s="137">
        <v>585</v>
      </c>
      <c r="F21" s="402" t="s">
        <v>382</v>
      </c>
      <c r="G21"/>
    </row>
    <row r="22" spans="1:7" s="398" customFormat="1" ht="16.5" customHeight="1">
      <c r="A22" s="400" t="s">
        <v>383</v>
      </c>
      <c r="B22" s="137"/>
      <c r="C22" s="137"/>
      <c r="D22" s="137"/>
      <c r="E22" s="137"/>
      <c r="F22" s="399" t="s">
        <v>292</v>
      </c>
      <c r="G22"/>
    </row>
    <row r="23" spans="1:7" s="398" customFormat="1" ht="16.5" customHeight="1">
      <c r="A23" s="396" t="s">
        <v>379</v>
      </c>
      <c r="B23" s="136">
        <v>138083</v>
      </c>
      <c r="C23" s="136">
        <v>140130</v>
      </c>
      <c r="D23" s="136">
        <v>130753</v>
      </c>
      <c r="E23" s="136">
        <v>140440</v>
      </c>
      <c r="F23" s="399" t="s">
        <v>380</v>
      </c>
      <c r="G23"/>
    </row>
    <row r="24" spans="1:7" ht="16.5" customHeight="1">
      <c r="A24" s="401" t="s">
        <v>381</v>
      </c>
      <c r="B24" s="137">
        <v>66453</v>
      </c>
      <c r="C24" s="137">
        <v>67271</v>
      </c>
      <c r="D24" s="137">
        <v>62972</v>
      </c>
      <c r="E24" s="137">
        <v>67488</v>
      </c>
      <c r="F24" s="402" t="s">
        <v>382</v>
      </c>
      <c r="G24"/>
    </row>
    <row r="25" spans="1:7" s="398" customFormat="1" ht="16.5" customHeight="1">
      <c r="A25" s="403" t="s">
        <v>287</v>
      </c>
      <c r="B25" s="404">
        <v>1219</v>
      </c>
      <c r="C25" s="404">
        <v>1352</v>
      </c>
      <c r="D25" s="404">
        <v>731</v>
      </c>
      <c r="E25" s="404">
        <v>1229</v>
      </c>
      <c r="F25" s="405" t="s">
        <v>288</v>
      </c>
      <c r="G25"/>
    </row>
    <row r="26" spans="1:7" ht="16.5" customHeight="1">
      <c r="A26" s="401" t="s">
        <v>381</v>
      </c>
      <c r="B26" s="137">
        <v>448</v>
      </c>
      <c r="C26" s="137">
        <v>490</v>
      </c>
      <c r="D26" s="137">
        <v>262</v>
      </c>
      <c r="E26" s="137">
        <v>409</v>
      </c>
      <c r="F26" s="402" t="s">
        <v>382</v>
      </c>
      <c r="G26"/>
    </row>
    <row r="27" spans="1:7" s="398" customFormat="1" ht="16.5" customHeight="1">
      <c r="A27" s="400" t="s">
        <v>293</v>
      </c>
      <c r="B27" s="458"/>
      <c r="F27" s="399" t="s">
        <v>294</v>
      </c>
      <c r="G27"/>
    </row>
    <row r="28" spans="1:7" s="398" customFormat="1" ht="16.5" customHeight="1">
      <c r="A28" s="396" t="s">
        <v>379</v>
      </c>
      <c r="B28" s="136">
        <v>135352</v>
      </c>
      <c r="C28" s="136">
        <v>130778</v>
      </c>
      <c r="D28" s="136">
        <v>119180</v>
      </c>
      <c r="E28" s="136">
        <v>128842</v>
      </c>
      <c r="F28" s="399" t="s">
        <v>380</v>
      </c>
      <c r="G28"/>
    </row>
    <row r="29" spans="1:7" ht="16.5" customHeight="1">
      <c r="A29" s="401" t="s">
        <v>381</v>
      </c>
      <c r="B29" s="137">
        <v>65141</v>
      </c>
      <c r="C29" s="137">
        <v>63185</v>
      </c>
      <c r="D29" s="137">
        <v>57733</v>
      </c>
      <c r="E29" s="137">
        <v>61805</v>
      </c>
      <c r="F29" s="402" t="s">
        <v>382</v>
      </c>
      <c r="G29"/>
    </row>
    <row r="30" spans="1:7" s="398" customFormat="1" ht="16.5" customHeight="1">
      <c r="A30" s="403" t="s">
        <v>287</v>
      </c>
      <c r="B30" s="404">
        <v>783</v>
      </c>
      <c r="C30" s="404">
        <v>909</v>
      </c>
      <c r="D30" s="404">
        <v>517</v>
      </c>
      <c r="E30" s="404">
        <v>975</v>
      </c>
      <c r="F30" s="405" t="s">
        <v>288</v>
      </c>
      <c r="G30"/>
    </row>
    <row r="31" spans="1:7" ht="16.5" customHeight="1">
      <c r="A31" s="401" t="s">
        <v>381</v>
      </c>
      <c r="B31" s="137">
        <v>264</v>
      </c>
      <c r="C31" s="137">
        <v>333</v>
      </c>
      <c r="D31" s="137">
        <v>165</v>
      </c>
      <c r="E31" s="137">
        <v>329</v>
      </c>
      <c r="F31" s="402" t="s">
        <v>382</v>
      </c>
      <c r="G31"/>
    </row>
    <row r="32" spans="1:7" s="398" customFormat="1" ht="16.5" customHeight="1">
      <c r="A32" s="400" t="s">
        <v>384</v>
      </c>
      <c r="F32" s="399" t="s">
        <v>296</v>
      </c>
      <c r="G32"/>
    </row>
    <row r="33" spans="1:7" s="398" customFormat="1" ht="16.5" customHeight="1">
      <c r="A33" s="396" t="s">
        <v>379</v>
      </c>
      <c r="B33" s="136">
        <v>126329</v>
      </c>
      <c r="C33" s="136">
        <v>118870</v>
      </c>
      <c r="D33" s="136">
        <v>110413</v>
      </c>
      <c r="E33" s="136">
        <v>116638</v>
      </c>
      <c r="F33" s="399" t="s">
        <v>380</v>
      </c>
      <c r="G33"/>
    </row>
    <row r="34" spans="1:7" ht="16.5" customHeight="1">
      <c r="A34" s="401" t="s">
        <v>381</v>
      </c>
      <c r="B34" s="137">
        <v>61191</v>
      </c>
      <c r="C34" s="137">
        <v>57691</v>
      </c>
      <c r="D34" s="137">
        <v>53483</v>
      </c>
      <c r="E34" s="137">
        <v>56288</v>
      </c>
      <c r="F34" s="402" t="s">
        <v>382</v>
      </c>
      <c r="G34"/>
    </row>
    <row r="35" spans="1:7" s="398" customFormat="1" ht="16.5" customHeight="1">
      <c r="A35" s="403" t="s">
        <v>287</v>
      </c>
      <c r="B35" s="137">
        <v>630</v>
      </c>
      <c r="C35" s="137">
        <v>791</v>
      </c>
      <c r="D35" s="137">
        <v>380</v>
      </c>
      <c r="E35" s="137">
        <v>727</v>
      </c>
      <c r="F35" s="405" t="s">
        <v>288</v>
      </c>
      <c r="G35"/>
    </row>
    <row r="36" spans="1:7" ht="16.5" customHeight="1">
      <c r="A36" s="401" t="s">
        <v>381</v>
      </c>
      <c r="B36" s="137">
        <v>192</v>
      </c>
      <c r="C36" s="137">
        <v>272</v>
      </c>
      <c r="D36" s="137">
        <v>149</v>
      </c>
      <c r="E36" s="137">
        <v>227</v>
      </c>
      <c r="F36" s="402" t="s">
        <v>382</v>
      </c>
      <c r="G36"/>
    </row>
    <row r="37" spans="1:7" s="398" customFormat="1" ht="16.5" customHeight="1">
      <c r="A37" s="400" t="s">
        <v>297</v>
      </c>
      <c r="F37" s="399" t="s">
        <v>298</v>
      </c>
      <c r="G37"/>
    </row>
    <row r="38" spans="1:7" s="398" customFormat="1" ht="16.5" customHeight="1">
      <c r="A38" s="396" t="s">
        <v>379</v>
      </c>
      <c r="B38" s="136">
        <v>114268</v>
      </c>
      <c r="C38" s="136">
        <v>108985</v>
      </c>
      <c r="D38" s="136">
        <v>101062</v>
      </c>
      <c r="E38" s="136">
        <v>104430</v>
      </c>
      <c r="F38" s="399" t="s">
        <v>380</v>
      </c>
      <c r="G38"/>
    </row>
    <row r="39" spans="1:7" ht="16.5" customHeight="1">
      <c r="A39" s="401" t="s">
        <v>381</v>
      </c>
      <c r="B39" s="137">
        <v>55741</v>
      </c>
      <c r="C39" s="137">
        <v>52969</v>
      </c>
      <c r="D39" s="137">
        <v>49146</v>
      </c>
      <c r="E39" s="137">
        <v>50640</v>
      </c>
      <c r="F39" s="402" t="s">
        <v>382</v>
      </c>
      <c r="G39"/>
    </row>
    <row r="40" spans="1:7" s="398" customFormat="1" ht="16.5" customHeight="1">
      <c r="A40" s="403" t="s">
        <v>287</v>
      </c>
      <c r="B40" s="137">
        <v>406</v>
      </c>
      <c r="C40" s="137">
        <v>433</v>
      </c>
      <c r="D40" s="137">
        <v>135</v>
      </c>
      <c r="E40" s="137">
        <v>472</v>
      </c>
      <c r="F40" s="405" t="s">
        <v>288</v>
      </c>
      <c r="G40"/>
    </row>
    <row r="41" spans="1:7" ht="16.5" customHeight="1">
      <c r="A41" s="401" t="s">
        <v>381</v>
      </c>
      <c r="B41" s="137">
        <v>150</v>
      </c>
      <c r="C41" s="137">
        <v>134</v>
      </c>
      <c r="D41" s="137">
        <v>52</v>
      </c>
      <c r="E41" s="137">
        <v>150</v>
      </c>
      <c r="F41" s="402" t="s">
        <v>382</v>
      </c>
      <c r="G41"/>
    </row>
    <row r="42" spans="1:7" s="398" customFormat="1" ht="16.5" customHeight="1">
      <c r="A42" s="400" t="s">
        <v>299</v>
      </c>
      <c r="F42" s="399" t="s">
        <v>16</v>
      </c>
      <c r="G42"/>
    </row>
    <row r="43" spans="1:7" s="398" customFormat="1" ht="16.5" customHeight="1">
      <c r="A43" s="400" t="s">
        <v>385</v>
      </c>
      <c r="B43" s="407">
        <f>B13+B18+B23+B28+B33+B38</f>
        <v>833880</v>
      </c>
      <c r="C43" s="407">
        <v>800888</v>
      </c>
      <c r="D43" s="407">
        <f>+D38+D33+D28+D23+D18+D13</f>
        <v>738314</v>
      </c>
      <c r="E43" s="407">
        <v>808648</v>
      </c>
      <c r="F43" s="399" t="s">
        <v>380</v>
      </c>
      <c r="G43"/>
    </row>
    <row r="44" spans="1:7" s="398" customFormat="1" ht="16.5" customHeight="1">
      <c r="A44" s="400" t="s">
        <v>381</v>
      </c>
      <c r="B44" s="407">
        <f t="shared" ref="B44:B46" si="0">B14+B19+B24+B29+B34+B39</f>
        <v>402886</v>
      </c>
      <c r="C44" s="407">
        <v>386357</v>
      </c>
      <c r="D44" s="407">
        <f t="shared" ref="D44:D46" si="1">+D39+D34+D29+D24+D19+D14</f>
        <v>356192</v>
      </c>
      <c r="E44" s="407">
        <v>388222</v>
      </c>
      <c r="F44" s="397" t="s">
        <v>382</v>
      </c>
      <c r="G44" s="458"/>
    </row>
    <row r="45" spans="1:7" s="398" customFormat="1" ht="16.5" customHeight="1">
      <c r="A45" s="408" t="s">
        <v>301</v>
      </c>
      <c r="B45" s="407">
        <f t="shared" si="0"/>
        <v>6774</v>
      </c>
      <c r="C45" s="407">
        <v>7935</v>
      </c>
      <c r="D45" s="407">
        <f t="shared" si="1"/>
        <v>4000</v>
      </c>
      <c r="E45" s="407">
        <v>6832</v>
      </c>
      <c r="F45" s="405" t="s">
        <v>386</v>
      </c>
      <c r="G45" s="458"/>
    </row>
    <row r="46" spans="1:7" s="398" customFormat="1" ht="16.5" customHeight="1">
      <c r="A46" s="400" t="s">
        <v>381</v>
      </c>
      <c r="B46" s="407">
        <f t="shared" si="0"/>
        <v>2435</v>
      </c>
      <c r="C46" s="407">
        <v>2783</v>
      </c>
      <c r="D46" s="407">
        <f t="shared" si="1"/>
        <v>1416</v>
      </c>
      <c r="E46" s="407">
        <v>2249</v>
      </c>
      <c r="F46" s="397" t="s">
        <v>382</v>
      </c>
      <c r="G46" s="458"/>
    </row>
    <row r="47" spans="1:7" s="398" customFormat="1" ht="12" customHeight="1">
      <c r="A47" s="157"/>
      <c r="B47" s="137"/>
      <c r="C47" s="137"/>
      <c r="D47" s="137"/>
      <c r="E47" s="137"/>
      <c r="F47" s="157"/>
      <c r="G47" s="458"/>
    </row>
    <row r="48" spans="1:7" s="398" customFormat="1" ht="16.5" customHeight="1">
      <c r="A48" s="396" t="s">
        <v>257</v>
      </c>
      <c r="B48" s="407">
        <v>36627</v>
      </c>
      <c r="C48" s="407">
        <v>33763</v>
      </c>
      <c r="D48" s="407">
        <v>31443</v>
      </c>
      <c r="E48" s="407">
        <v>28671</v>
      </c>
      <c r="F48" s="399" t="s">
        <v>387</v>
      </c>
      <c r="G48"/>
    </row>
    <row r="49" spans="1:7" ht="16.5" customHeight="1">
      <c r="A49" s="401" t="s">
        <v>381</v>
      </c>
      <c r="B49" s="132">
        <v>31474</v>
      </c>
      <c r="C49" s="132">
        <v>29091</v>
      </c>
      <c r="D49" s="132">
        <v>27244</v>
      </c>
      <c r="E49" s="132">
        <v>24522</v>
      </c>
      <c r="F49" s="409" t="s">
        <v>382</v>
      </c>
      <c r="G49"/>
    </row>
    <row r="50" spans="1:7" ht="12.75" customHeight="1">
      <c r="C50" s="407"/>
      <c r="F50" s="157"/>
      <c r="G50"/>
    </row>
    <row r="51" spans="1:7" ht="12.75" customHeight="1">
      <c r="B51" s="458"/>
      <c r="C51" s="407"/>
      <c r="F51" s="157"/>
      <c r="G51"/>
    </row>
    <row r="52" spans="1:7" ht="12.75" customHeight="1">
      <c r="B52" s="458"/>
      <c r="F52" s="157"/>
      <c r="G52"/>
    </row>
    <row r="53" spans="1:7" ht="11.15" customHeight="1">
      <c r="B53" s="458"/>
      <c r="C53" s="395"/>
      <c r="F53" s="157"/>
    </row>
    <row r="54" spans="1:7" ht="12.75" customHeight="1">
      <c r="A54" s="393"/>
      <c r="C54" s="395"/>
      <c r="D54" s="394"/>
      <c r="E54" s="394"/>
      <c r="F54" s="157"/>
    </row>
    <row r="55" spans="1:7" s="410" customFormat="1" ht="12.75" customHeight="1">
      <c r="C55" s="385"/>
      <c r="D55" s="411"/>
      <c r="E55" s="411"/>
    </row>
    <row r="56" spans="1:7">
      <c r="A56" s="286"/>
      <c r="B56" s="286"/>
      <c r="F56" s="383"/>
    </row>
    <row r="57" spans="1:7" s="414" customFormat="1" ht="12.75" customHeight="1">
      <c r="A57" s="286" t="s">
        <v>302</v>
      </c>
      <c r="B57" s="286"/>
      <c r="C57" s="385"/>
      <c r="D57" s="412"/>
      <c r="E57" s="413"/>
      <c r="F57" s="287" t="s">
        <v>388</v>
      </c>
    </row>
    <row r="58" spans="1:7" s="157" customFormat="1" ht="12.75" customHeight="1">
      <c r="A58" s="31" t="s">
        <v>1873</v>
      </c>
      <c r="B58" s="31"/>
      <c r="C58" s="31"/>
      <c r="D58" s="31"/>
      <c r="F58" s="32" t="s">
        <v>1872</v>
      </c>
    </row>
    <row r="59" spans="1:7" ht="12.75" customHeight="1">
      <c r="A59" s="1900"/>
      <c r="B59" s="1900"/>
      <c r="C59" s="1900"/>
      <c r="D59" s="1900"/>
      <c r="E59" s="1900"/>
      <c r="F59" s="1900"/>
    </row>
    <row r="60" spans="1:7" ht="12.75" customHeight="1">
      <c r="A60" s="393"/>
      <c r="B60" s="393"/>
      <c r="C60" s="394"/>
      <c r="D60" s="394"/>
      <c r="F60" s="393"/>
    </row>
    <row r="61" spans="1:7" ht="12.75" customHeight="1">
      <c r="A61" s="393"/>
      <c r="B61" s="393"/>
      <c r="C61" s="411"/>
      <c r="D61" s="394"/>
      <c r="E61" s="394"/>
      <c r="F61" s="393"/>
    </row>
    <row r="62" spans="1:7" ht="12.75" customHeight="1">
      <c r="A62" s="393"/>
      <c r="B62" s="393"/>
      <c r="C62" s="413"/>
      <c r="D62" s="394"/>
      <c r="E62" s="394"/>
      <c r="F62" s="393"/>
    </row>
    <row r="63" spans="1:7" ht="12.75" customHeight="1">
      <c r="A63" s="393"/>
      <c r="B63" s="393"/>
      <c r="C63" s="415"/>
      <c r="D63" s="394"/>
      <c r="E63" s="394"/>
      <c r="F63" s="393"/>
    </row>
    <row r="64" spans="1:7" ht="12.75" customHeight="1">
      <c r="A64" s="416"/>
      <c r="B64" s="416"/>
      <c r="C64" s="417"/>
      <c r="D64" s="394"/>
      <c r="E64" s="394"/>
      <c r="F64" s="393"/>
    </row>
    <row r="65" spans="1:6" ht="12.75" customHeight="1">
      <c r="A65" s="393"/>
      <c r="B65" s="393"/>
      <c r="D65" s="394"/>
      <c r="E65" s="394"/>
      <c r="F65" s="393"/>
    </row>
    <row r="66" spans="1:6" ht="14">
      <c r="A66" s="393"/>
      <c r="B66" s="393"/>
      <c r="C66" s="395"/>
      <c r="D66" s="394"/>
      <c r="E66" s="394"/>
      <c r="F66" s="393"/>
    </row>
    <row r="67" spans="1:6" ht="14">
      <c r="A67" s="393"/>
      <c r="B67" s="393"/>
      <c r="D67" s="394"/>
      <c r="E67" s="394"/>
      <c r="F67" s="393"/>
    </row>
    <row r="68" spans="1:6" ht="14">
      <c r="A68" s="393"/>
      <c r="B68" s="393"/>
      <c r="D68" s="394"/>
      <c r="E68" s="394"/>
      <c r="F68" s="393"/>
    </row>
    <row r="69" spans="1:6" ht="14">
      <c r="A69" s="393"/>
      <c r="B69" s="393"/>
      <c r="D69" s="394"/>
      <c r="E69" s="394"/>
      <c r="F69" s="393"/>
    </row>
    <row r="71" spans="1:6">
      <c r="C71" s="395"/>
    </row>
    <row r="72" spans="1:6">
      <c r="C72" s="418"/>
    </row>
    <row r="73" spans="1:6">
      <c r="C73" s="395"/>
    </row>
    <row r="74" spans="1:6">
      <c r="C74" s="395"/>
    </row>
    <row r="75" spans="1:6">
      <c r="C75" s="395"/>
    </row>
    <row r="76" spans="1:6">
      <c r="C76" s="395"/>
    </row>
    <row r="77" spans="1:6">
      <c r="C77" s="395"/>
    </row>
    <row r="82" spans="3:3" ht="14">
      <c r="C82" s="394"/>
    </row>
    <row r="83" spans="3:3">
      <c r="C83" s="419"/>
    </row>
    <row r="85" spans="3:3" ht="14">
      <c r="C85" s="394"/>
    </row>
    <row r="86" spans="3:3" ht="14">
      <c r="C86" s="394"/>
    </row>
    <row r="87" spans="3:3">
      <c r="C87" s="419"/>
    </row>
    <row r="88" spans="3:3" ht="14">
      <c r="C88" s="394"/>
    </row>
    <row r="89" spans="3:3" ht="14">
      <c r="C89" s="394"/>
    </row>
    <row r="90" spans="3:3" ht="14">
      <c r="C90" s="394"/>
    </row>
    <row r="91" spans="3:3" ht="14">
      <c r="C91" s="394"/>
    </row>
    <row r="92" spans="3:3" ht="14">
      <c r="C92" s="394"/>
    </row>
    <row r="93" spans="3:3" ht="14">
      <c r="C93" s="394"/>
    </row>
    <row r="94" spans="3:3" ht="14">
      <c r="C94" s="394"/>
    </row>
    <row r="95" spans="3:3" ht="14">
      <c r="C95" s="394"/>
    </row>
    <row r="96" spans="3:3" ht="14">
      <c r="C96" s="394"/>
    </row>
    <row r="97" spans="3:3" ht="14">
      <c r="C97" s="394"/>
    </row>
    <row r="98" spans="3:3" ht="14">
      <c r="C98" s="394"/>
    </row>
    <row r="113" s="387" customFormat="1"/>
    <row r="114" s="387" customFormat="1"/>
    <row r="115" s="387" customFormat="1"/>
    <row r="116" s="387" customFormat="1"/>
    <row r="117" s="387" customFormat="1"/>
    <row r="118" s="387" customFormat="1"/>
    <row r="119" s="387" customFormat="1"/>
    <row r="120" s="387" customFormat="1"/>
    <row r="121" s="387" customFormat="1"/>
    <row r="122" s="387" customFormat="1"/>
  </sheetData>
  <mergeCells count="1">
    <mergeCell ref="A59:F59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syncVertical="1" syncRef="A1">
    <tabColor rgb="FFFFFF00"/>
  </sheetPr>
  <dimension ref="A1:E114"/>
  <sheetViews>
    <sheetView showGridLines="0" view="pageLayout" zoomScale="70" zoomScalePageLayoutView="70" workbookViewId="0">
      <selection activeCell="F15" sqref="F15"/>
    </sheetView>
  </sheetViews>
  <sheetFormatPr defaultColWidth="11" defaultRowHeight="13"/>
  <cols>
    <col min="1" max="1" width="35.7265625" style="420" customWidth="1"/>
    <col min="2" max="2" width="14.7265625" style="420" customWidth="1"/>
    <col min="3" max="4" width="12.7265625" style="420" customWidth="1"/>
    <col min="5" max="5" width="36.26953125" style="420" customWidth="1"/>
    <col min="6" max="16384" width="11" style="420"/>
  </cols>
  <sheetData>
    <row r="1" spans="1:5" ht="24.75" customHeight="1">
      <c r="A1" s="384" t="s">
        <v>368</v>
      </c>
      <c r="B1" s="384"/>
      <c r="E1" s="386" t="s">
        <v>369</v>
      </c>
    </row>
    <row r="2" spans="1:5" ht="19" customHeight="1">
      <c r="E2" s="421"/>
    </row>
    <row r="3" spans="1:5" ht="19" customHeight="1">
      <c r="A3" s="422" t="s">
        <v>389</v>
      </c>
      <c r="B3" s="422"/>
      <c r="C3" s="157"/>
      <c r="D3" s="1901" t="s">
        <v>390</v>
      </c>
      <c r="E3" s="1901"/>
    </row>
    <row r="4" spans="1:5" ht="19" customHeight="1">
      <c r="A4" s="423" t="s">
        <v>391</v>
      </c>
      <c r="B4" s="423"/>
      <c r="E4" s="424" t="s">
        <v>392</v>
      </c>
    </row>
    <row r="5" spans="1:5" ht="19" customHeight="1">
      <c r="A5" s="425"/>
      <c r="B5" s="425"/>
      <c r="E5" s="426"/>
    </row>
    <row r="6" spans="1:5" ht="19" customHeight="1">
      <c r="A6" s="425"/>
      <c r="B6" s="427" t="s">
        <v>265</v>
      </c>
      <c r="C6" s="1902" t="s">
        <v>393</v>
      </c>
      <c r="D6" s="1902"/>
      <c r="E6" s="426"/>
    </row>
    <row r="7" spans="1:5" ht="13.5" customHeight="1">
      <c r="A7" s="105" t="s">
        <v>2309</v>
      </c>
      <c r="B7" s="428" t="s">
        <v>266</v>
      </c>
      <c r="C7" s="429" t="s">
        <v>16</v>
      </c>
      <c r="D7" s="430" t="s">
        <v>278</v>
      </c>
      <c r="E7" s="1817" t="s">
        <v>2310</v>
      </c>
    </row>
    <row r="8" spans="1:5" ht="13.5" customHeight="1">
      <c r="A8" s="167"/>
      <c r="C8" s="431" t="s">
        <v>15</v>
      </c>
      <c r="D8" s="430" t="s">
        <v>9</v>
      </c>
      <c r="E8" s="170"/>
    </row>
    <row r="9" spans="1:5" ht="8.15" customHeight="1">
      <c r="C9" s="433"/>
      <c r="D9" s="433"/>
    </row>
    <row r="10" spans="1:5" s="427" customFormat="1" ht="15" customHeight="1">
      <c r="A10" s="167"/>
      <c r="B10" s="434"/>
      <c r="C10" s="434"/>
      <c r="D10" s="434"/>
      <c r="E10" s="170"/>
    </row>
    <row r="11" spans="1:5" s="427" customFormat="1" ht="17.149999999999999" customHeight="1">
      <c r="A11" s="48" t="s">
        <v>36</v>
      </c>
      <c r="B11" s="435">
        <f>SUM(B12:B19)</f>
        <v>354</v>
      </c>
      <c r="C11" s="435">
        <f>SUM(C12:C19)</f>
        <v>70603</v>
      </c>
      <c r="D11" s="435">
        <f>SUM(D12:D19)</f>
        <v>34068</v>
      </c>
      <c r="E11" s="50" t="s">
        <v>37</v>
      </c>
    </row>
    <row r="12" spans="1:5" ht="17.149999999999999" customHeight="1">
      <c r="A12" s="51" t="s">
        <v>38</v>
      </c>
      <c r="B12" s="52">
        <v>11</v>
      </c>
      <c r="C12" s="52">
        <v>2088</v>
      </c>
      <c r="D12" s="52">
        <v>972</v>
      </c>
      <c r="E12" s="53" t="s">
        <v>39</v>
      </c>
    </row>
    <row r="13" spans="1:5" ht="17.149999999999999" customHeight="1">
      <c r="A13" s="51" t="s">
        <v>40</v>
      </c>
      <c r="B13" s="52">
        <v>9</v>
      </c>
      <c r="C13" s="52">
        <v>1424</v>
      </c>
      <c r="D13" s="52">
        <v>696</v>
      </c>
      <c r="E13" s="53" t="s">
        <v>41</v>
      </c>
    </row>
    <row r="14" spans="1:5" ht="17.149999999999999" customHeight="1">
      <c r="A14" s="54" t="s">
        <v>42</v>
      </c>
      <c r="B14" s="52">
        <v>6</v>
      </c>
      <c r="C14" s="52">
        <v>685</v>
      </c>
      <c r="D14" s="52">
        <v>328</v>
      </c>
      <c r="E14" s="53" t="s">
        <v>43</v>
      </c>
    </row>
    <row r="15" spans="1:5" ht="17.149999999999999" customHeight="1">
      <c r="A15" s="55" t="s">
        <v>44</v>
      </c>
      <c r="B15" s="52">
        <v>34</v>
      </c>
      <c r="C15" s="52">
        <v>6005</v>
      </c>
      <c r="D15" s="52">
        <v>2927</v>
      </c>
      <c r="E15" s="53" t="s">
        <v>45</v>
      </c>
    </row>
    <row r="16" spans="1:5" ht="17.149999999999999" customHeight="1">
      <c r="A16" s="55" t="s">
        <v>46</v>
      </c>
      <c r="B16" s="52">
        <v>13</v>
      </c>
      <c r="C16" s="52">
        <v>1771</v>
      </c>
      <c r="D16" s="52">
        <v>859</v>
      </c>
      <c r="E16" s="53" t="s">
        <v>47</v>
      </c>
    </row>
    <row r="17" spans="1:5" ht="17.149999999999999" customHeight="1">
      <c r="A17" s="55" t="s">
        <v>48</v>
      </c>
      <c r="B17" s="52">
        <v>208</v>
      </c>
      <c r="C17" s="52">
        <v>43071</v>
      </c>
      <c r="D17" s="52">
        <v>20758</v>
      </c>
      <c r="E17" s="53" t="s">
        <v>49</v>
      </c>
    </row>
    <row r="18" spans="1:5" ht="17.149999999999999" customHeight="1">
      <c r="A18" s="55" t="s">
        <v>50</v>
      </c>
      <c r="B18" s="52">
        <v>54</v>
      </c>
      <c r="C18" s="52">
        <v>11108</v>
      </c>
      <c r="D18" s="52">
        <v>5316</v>
      </c>
      <c r="E18" s="53" t="s">
        <v>51</v>
      </c>
    </row>
    <row r="19" spans="1:5" ht="17.149999999999999" customHeight="1">
      <c r="A19" s="55" t="s">
        <v>52</v>
      </c>
      <c r="B19" s="52">
        <v>19</v>
      </c>
      <c r="C19" s="52">
        <v>4451</v>
      </c>
      <c r="D19" s="52">
        <v>2212</v>
      </c>
      <c r="E19" s="53" t="s">
        <v>53</v>
      </c>
    </row>
    <row r="20" spans="1:5" ht="17.149999999999999" customHeight="1">
      <c r="A20" s="56" t="s">
        <v>54</v>
      </c>
      <c r="B20" s="435">
        <f>SUM(B21:B28)</f>
        <v>191</v>
      </c>
      <c r="C20" s="435">
        <f>SUM(C21:C28)</f>
        <v>33929</v>
      </c>
      <c r="D20" s="435">
        <f>SUM(D21:D28)</f>
        <v>16164</v>
      </c>
      <c r="E20" s="57" t="s">
        <v>55</v>
      </c>
    </row>
    <row r="21" spans="1:5" ht="17.149999999999999" customHeight="1">
      <c r="A21" s="51" t="s">
        <v>56</v>
      </c>
      <c r="B21" s="52">
        <v>21</v>
      </c>
      <c r="C21" s="52">
        <v>3697</v>
      </c>
      <c r="D21" s="52">
        <v>1719</v>
      </c>
      <c r="E21" s="58" t="s">
        <v>57</v>
      </c>
    </row>
    <row r="22" spans="1:5" ht="17.149999999999999" customHeight="1">
      <c r="A22" s="51" t="s">
        <v>58</v>
      </c>
      <c r="B22" s="52">
        <v>3</v>
      </c>
      <c r="C22" s="52">
        <v>570</v>
      </c>
      <c r="D22" s="52">
        <v>257</v>
      </c>
      <c r="E22" s="58" t="s">
        <v>59</v>
      </c>
    </row>
    <row r="23" spans="1:5" ht="17.149999999999999" customHeight="1">
      <c r="A23" s="51" t="s">
        <v>60</v>
      </c>
      <c r="B23" s="52">
        <v>4</v>
      </c>
      <c r="C23" s="52">
        <v>698</v>
      </c>
      <c r="D23" s="52">
        <v>344</v>
      </c>
      <c r="E23" s="58" t="s">
        <v>61</v>
      </c>
    </row>
    <row r="24" spans="1:5" ht="17.149999999999999" customHeight="1">
      <c r="A24" s="51" t="s">
        <v>62</v>
      </c>
      <c r="B24" s="52">
        <v>11</v>
      </c>
      <c r="C24" s="52">
        <v>3050</v>
      </c>
      <c r="D24" s="52">
        <v>1426</v>
      </c>
      <c r="E24" s="53" t="s">
        <v>63</v>
      </c>
    </row>
    <row r="25" spans="1:5" ht="17.149999999999999" customHeight="1">
      <c r="A25" s="51" t="s">
        <v>64</v>
      </c>
      <c r="B25" s="52">
        <v>5</v>
      </c>
      <c r="C25" s="52">
        <v>790</v>
      </c>
      <c r="D25" s="52">
        <v>367</v>
      </c>
      <c r="E25" s="58" t="s">
        <v>65</v>
      </c>
    </row>
    <row r="26" spans="1:5" s="427" customFormat="1" ht="17.149999999999999" customHeight="1">
      <c r="A26" s="51" t="s">
        <v>66</v>
      </c>
      <c r="B26" s="52">
        <v>42</v>
      </c>
      <c r="C26" s="52">
        <v>8931</v>
      </c>
      <c r="D26" s="52">
        <v>4283</v>
      </c>
      <c r="E26" s="58" t="s">
        <v>67</v>
      </c>
    </row>
    <row r="27" spans="1:5" ht="17.149999999999999" customHeight="1">
      <c r="A27" s="51" t="s">
        <v>68</v>
      </c>
      <c r="B27" s="52">
        <v>89</v>
      </c>
      <c r="C27" s="52">
        <v>14119</v>
      </c>
      <c r="D27" s="52">
        <v>6817</v>
      </c>
      <c r="E27" s="58" t="s">
        <v>69</v>
      </c>
    </row>
    <row r="28" spans="1:5" ht="17.149999999999999" customHeight="1">
      <c r="A28" s="51" t="s">
        <v>70</v>
      </c>
      <c r="B28" s="52">
        <v>16</v>
      </c>
      <c r="C28" s="52">
        <v>2074</v>
      </c>
      <c r="D28" s="52">
        <v>951</v>
      </c>
      <c r="E28" s="58" t="s">
        <v>71</v>
      </c>
    </row>
    <row r="29" spans="1:5" ht="17.149999999999999" customHeight="1">
      <c r="A29" s="48" t="s">
        <v>72</v>
      </c>
      <c r="B29" s="435">
        <f>SUM(B30:B38)</f>
        <v>513</v>
      </c>
      <c r="C29" s="435">
        <f>SUM(C30:C38)</f>
        <v>95106</v>
      </c>
      <c r="D29" s="435">
        <f>SUM(D30:D38)</f>
        <v>46040</v>
      </c>
      <c r="E29" s="50" t="s">
        <v>73</v>
      </c>
    </row>
    <row r="30" spans="1:5" ht="17.149999999999999" customHeight="1">
      <c r="A30" s="59" t="s">
        <v>74</v>
      </c>
      <c r="B30" s="52">
        <v>143</v>
      </c>
      <c r="C30" s="52">
        <v>27227</v>
      </c>
      <c r="D30" s="52">
        <v>13187</v>
      </c>
      <c r="E30" s="53" t="s">
        <v>75</v>
      </c>
    </row>
    <row r="31" spans="1:5" ht="17.149999999999999" customHeight="1">
      <c r="A31" s="60" t="s">
        <v>76</v>
      </c>
      <c r="B31" s="52">
        <v>15</v>
      </c>
      <c r="C31" s="52">
        <v>1560</v>
      </c>
      <c r="D31" s="52">
        <v>745</v>
      </c>
      <c r="E31" s="53" t="s">
        <v>77</v>
      </c>
    </row>
    <row r="32" spans="1:5" ht="17.149999999999999" customHeight="1">
      <c r="A32" s="59" t="s">
        <v>78</v>
      </c>
      <c r="B32" s="52">
        <v>21</v>
      </c>
      <c r="C32" s="52">
        <v>4168</v>
      </c>
      <c r="D32" s="52">
        <v>2007</v>
      </c>
      <c r="E32" s="53" t="s">
        <v>79</v>
      </c>
    </row>
    <row r="33" spans="1:5" ht="17.149999999999999" customHeight="1">
      <c r="A33" s="51" t="s">
        <v>80</v>
      </c>
      <c r="B33" s="52">
        <v>217</v>
      </c>
      <c r="C33" s="52">
        <v>42508</v>
      </c>
      <c r="D33" s="52">
        <v>20740</v>
      </c>
      <c r="E33" s="53" t="s">
        <v>81</v>
      </c>
    </row>
    <row r="34" spans="1:5" ht="17.149999999999999" customHeight="1">
      <c r="A34" s="60" t="s">
        <v>82</v>
      </c>
      <c r="B34" s="52">
        <v>25</v>
      </c>
      <c r="C34" s="52">
        <v>2856</v>
      </c>
      <c r="D34" s="52">
        <v>1363</v>
      </c>
      <c r="E34" s="53" t="s">
        <v>1593</v>
      </c>
    </row>
    <row r="35" spans="1:5" s="427" customFormat="1" ht="17.149999999999999" customHeight="1">
      <c r="A35" s="51" t="s">
        <v>83</v>
      </c>
      <c r="B35" s="52">
        <v>40</v>
      </c>
      <c r="C35" s="52">
        <v>7652</v>
      </c>
      <c r="D35" s="52">
        <v>3602</v>
      </c>
      <c r="E35" s="53" t="s">
        <v>84</v>
      </c>
    </row>
    <row r="36" spans="1:5" ht="17.149999999999999" customHeight="1">
      <c r="A36" s="51" t="s">
        <v>85</v>
      </c>
      <c r="B36" s="52">
        <v>19</v>
      </c>
      <c r="C36" s="52">
        <v>2326</v>
      </c>
      <c r="D36" s="52">
        <v>1098</v>
      </c>
      <c r="E36" s="53" t="s">
        <v>86</v>
      </c>
    </row>
    <row r="37" spans="1:5" ht="17.149999999999999" customHeight="1">
      <c r="A37" s="51" t="s">
        <v>87</v>
      </c>
      <c r="B37" s="52">
        <v>26</v>
      </c>
      <c r="C37" s="52">
        <v>5991</v>
      </c>
      <c r="D37" s="52">
        <v>2910</v>
      </c>
      <c r="E37" s="53" t="s">
        <v>88</v>
      </c>
    </row>
    <row r="38" spans="1:5" ht="17.149999999999999" customHeight="1">
      <c r="A38" s="51" t="s">
        <v>89</v>
      </c>
      <c r="B38" s="52">
        <v>7</v>
      </c>
      <c r="C38" s="52">
        <v>818</v>
      </c>
      <c r="D38" s="52">
        <v>388</v>
      </c>
      <c r="E38" s="53" t="s">
        <v>90</v>
      </c>
    </row>
    <row r="39" spans="1:5" ht="17.149999999999999" customHeight="1">
      <c r="A39" s="61" t="s">
        <v>91</v>
      </c>
      <c r="B39" s="435">
        <f>SUM(B40:B46)</f>
        <v>604</v>
      </c>
      <c r="C39" s="435">
        <f>SUM(C40:C46)</f>
        <v>133521</v>
      </c>
      <c r="D39" s="435">
        <f>SUM(D40:D46)</f>
        <v>64985</v>
      </c>
      <c r="E39" s="50" t="s">
        <v>92</v>
      </c>
    </row>
    <row r="40" spans="1:5" ht="17.149999999999999" customHeight="1">
      <c r="A40" s="59" t="s">
        <v>93</v>
      </c>
      <c r="B40" s="52">
        <v>161</v>
      </c>
      <c r="C40" s="52">
        <v>28007</v>
      </c>
      <c r="D40" s="52">
        <v>13662</v>
      </c>
      <c r="E40" s="58" t="s">
        <v>94</v>
      </c>
    </row>
    <row r="41" spans="1:5" ht="17.149999999999999" customHeight="1">
      <c r="A41" s="59" t="s">
        <v>95</v>
      </c>
      <c r="B41" s="52">
        <v>40</v>
      </c>
      <c r="C41" s="52">
        <v>8037</v>
      </c>
      <c r="D41" s="52">
        <v>3795</v>
      </c>
      <c r="E41" s="53" t="s">
        <v>96</v>
      </c>
    </row>
    <row r="42" spans="1:5" ht="17.149999999999999" customHeight="1">
      <c r="A42" s="59" t="s">
        <v>97</v>
      </c>
      <c r="B42" s="52">
        <v>105</v>
      </c>
      <c r="C42" s="52">
        <v>22904</v>
      </c>
      <c r="D42" s="52">
        <v>11198</v>
      </c>
      <c r="E42" s="53" t="s">
        <v>98</v>
      </c>
    </row>
    <row r="43" spans="1:5" ht="17.149999999999999" customHeight="1">
      <c r="A43" s="59" t="s">
        <v>99</v>
      </c>
      <c r="B43" s="52">
        <v>90</v>
      </c>
      <c r="C43" s="52">
        <v>35131</v>
      </c>
      <c r="D43" s="52">
        <v>17227</v>
      </c>
      <c r="E43" s="53" t="s">
        <v>100</v>
      </c>
    </row>
    <row r="44" spans="1:5" ht="17.149999999999999" customHeight="1">
      <c r="A44" s="59" t="s">
        <v>101</v>
      </c>
      <c r="B44" s="52">
        <v>38</v>
      </c>
      <c r="C44" s="52">
        <v>6184</v>
      </c>
      <c r="D44" s="52">
        <v>2967</v>
      </c>
      <c r="E44" s="58" t="s">
        <v>102</v>
      </c>
    </row>
    <row r="45" spans="1:5" ht="17.149999999999999" customHeight="1">
      <c r="A45" s="59" t="s">
        <v>103</v>
      </c>
      <c r="B45" s="52">
        <v>25</v>
      </c>
      <c r="C45" s="52">
        <v>4555</v>
      </c>
      <c r="D45" s="52">
        <v>2262</v>
      </c>
      <c r="E45" s="58" t="s">
        <v>104</v>
      </c>
    </row>
    <row r="46" spans="1:5" ht="17.149999999999999" customHeight="1">
      <c r="A46" s="59" t="s">
        <v>105</v>
      </c>
      <c r="B46" s="52">
        <v>145</v>
      </c>
      <c r="C46" s="52">
        <v>28703</v>
      </c>
      <c r="D46" s="52">
        <v>13874</v>
      </c>
      <c r="E46" s="53" t="s">
        <v>106</v>
      </c>
    </row>
    <row r="47" spans="1:5" s="427" customFormat="1" ht="17.149999999999999" customHeight="1">
      <c r="A47" s="62" t="s">
        <v>107</v>
      </c>
      <c r="B47" s="435">
        <f>SUM(B48:B52)</f>
        <v>249</v>
      </c>
      <c r="C47" s="435">
        <f>SUM(C48:C52)</f>
        <v>42317</v>
      </c>
      <c r="D47" s="435">
        <f>SUM(D48:D52)</f>
        <v>20135</v>
      </c>
      <c r="E47" s="50" t="s">
        <v>108</v>
      </c>
    </row>
    <row r="48" spans="1:5" ht="17.149999999999999" customHeight="1">
      <c r="A48" s="54" t="s">
        <v>109</v>
      </c>
      <c r="B48" s="52">
        <v>20</v>
      </c>
      <c r="C48" s="52">
        <v>2896</v>
      </c>
      <c r="D48" s="52">
        <v>1363</v>
      </c>
      <c r="E48" s="53" t="s">
        <v>110</v>
      </c>
    </row>
    <row r="49" spans="1:5" ht="17.149999999999999" customHeight="1">
      <c r="A49" s="59" t="s">
        <v>111</v>
      </c>
      <c r="B49" s="52">
        <v>95</v>
      </c>
      <c r="C49" s="52">
        <v>12935</v>
      </c>
      <c r="D49" s="52">
        <v>6147</v>
      </c>
      <c r="E49" s="53" t="s">
        <v>112</v>
      </c>
    </row>
    <row r="50" spans="1:5" s="157" customFormat="1" ht="17.149999999999999" customHeight="1">
      <c r="A50" s="59" t="s">
        <v>113</v>
      </c>
      <c r="B50" s="52">
        <v>62</v>
      </c>
      <c r="C50" s="52">
        <v>9111</v>
      </c>
      <c r="D50" s="52">
        <v>4347</v>
      </c>
      <c r="E50" s="53" t="s">
        <v>114</v>
      </c>
    </row>
    <row r="51" spans="1:5" ht="17.149999999999999" customHeight="1">
      <c r="A51" s="59" t="s">
        <v>115</v>
      </c>
      <c r="B51" s="52">
        <v>19</v>
      </c>
      <c r="C51" s="52">
        <v>2619</v>
      </c>
      <c r="D51" s="52">
        <v>1269</v>
      </c>
      <c r="E51" s="53" t="s">
        <v>116</v>
      </c>
    </row>
    <row r="52" spans="1:5" ht="17.149999999999999" customHeight="1">
      <c r="A52" s="59" t="s">
        <v>117</v>
      </c>
      <c r="B52" s="52">
        <v>53</v>
      </c>
      <c r="C52" s="52">
        <v>14756</v>
      </c>
      <c r="D52" s="52">
        <v>7009</v>
      </c>
      <c r="E52" s="58" t="s">
        <v>118</v>
      </c>
    </row>
    <row r="53" spans="1:5" ht="12.75" customHeight="1">
      <c r="A53" s="1234"/>
      <c r="B53" s="1234"/>
      <c r="C53" s="1234"/>
      <c r="D53" s="1234"/>
      <c r="E53" s="1234"/>
    </row>
    <row r="54" spans="1:5" ht="19.5" customHeight="1">
      <c r="A54" s="384" t="s">
        <v>368</v>
      </c>
      <c r="B54" s="384"/>
      <c r="E54" s="386" t="s">
        <v>369</v>
      </c>
    </row>
    <row r="55" spans="1:5" s="427" customFormat="1" ht="12.75" customHeight="1">
      <c r="A55" s="420"/>
      <c r="B55" s="420"/>
      <c r="C55" s="420"/>
      <c r="D55" s="420"/>
      <c r="E55" s="421"/>
    </row>
    <row r="56" spans="1:5" ht="18.649999999999999" customHeight="1">
      <c r="A56" s="422" t="s">
        <v>389</v>
      </c>
      <c r="B56" s="422"/>
      <c r="C56" s="157"/>
      <c r="D56" s="1901" t="s">
        <v>390</v>
      </c>
      <c r="E56" s="1901"/>
    </row>
    <row r="57" spans="1:5" ht="21" customHeight="1">
      <c r="A57" s="423" t="s">
        <v>394</v>
      </c>
      <c r="B57" s="423"/>
      <c r="E57" s="437" t="s">
        <v>395</v>
      </c>
    </row>
    <row r="58" spans="1:5" ht="12.75" customHeight="1">
      <c r="A58" s="423"/>
      <c r="B58" s="423"/>
      <c r="E58" s="437"/>
    </row>
    <row r="59" spans="1:5" ht="12.75" customHeight="1">
      <c r="A59" s="425"/>
      <c r="B59" s="1902" t="s">
        <v>265</v>
      </c>
      <c r="C59" s="1902" t="s">
        <v>393</v>
      </c>
      <c r="D59" s="1902"/>
      <c r="E59" s="426"/>
    </row>
    <row r="60" spans="1:5" ht="12.75" customHeight="1">
      <c r="A60" s="105" t="s">
        <v>2309</v>
      </c>
      <c r="B60" s="1902"/>
      <c r="C60" s="438" t="s">
        <v>16</v>
      </c>
      <c r="D60" s="439" t="s">
        <v>278</v>
      </c>
      <c r="E60" s="1817" t="s">
        <v>2310</v>
      </c>
    </row>
    <row r="61" spans="1:5" ht="15" customHeight="1">
      <c r="A61" s="167"/>
      <c r="B61" s="428" t="s">
        <v>266</v>
      </c>
      <c r="C61" s="428" t="s">
        <v>15</v>
      </c>
      <c r="D61" s="439" t="s">
        <v>9</v>
      </c>
      <c r="E61" s="170"/>
    </row>
    <row r="62" spans="1:5" ht="15" customHeight="1">
      <c r="A62" s="440"/>
      <c r="B62" s="200"/>
      <c r="C62" s="200"/>
      <c r="D62" s="200"/>
    </row>
    <row r="63" spans="1:5" ht="15" customHeight="1">
      <c r="A63" s="65" t="s">
        <v>121</v>
      </c>
      <c r="B63" s="236">
        <f>SUM(B64:B72)</f>
        <v>1184</v>
      </c>
      <c r="C63" s="236">
        <f>SUM(C64:C72)</f>
        <v>259365</v>
      </c>
      <c r="D63" s="236">
        <f>SUM(D64:D72)</f>
        <v>125486</v>
      </c>
      <c r="E63" s="66" t="s">
        <v>122</v>
      </c>
    </row>
    <row r="64" spans="1:5" s="427" customFormat="1" ht="15" customHeight="1">
      <c r="A64" s="201" t="s">
        <v>123</v>
      </c>
      <c r="B64" s="52">
        <v>41</v>
      </c>
      <c r="C64" s="52">
        <v>7335</v>
      </c>
      <c r="D64" s="52">
        <v>3545</v>
      </c>
      <c r="E64" s="202" t="s">
        <v>124</v>
      </c>
    </row>
    <row r="65" spans="1:5" ht="15" customHeight="1">
      <c r="A65" s="201" t="s">
        <v>125</v>
      </c>
      <c r="B65" s="52">
        <v>119</v>
      </c>
      <c r="C65" s="52">
        <v>24011</v>
      </c>
      <c r="D65" s="52">
        <v>11499</v>
      </c>
      <c r="E65" s="202" t="s">
        <v>126</v>
      </c>
    </row>
    <row r="66" spans="1:5" ht="15" customHeight="1">
      <c r="A66" s="203" t="s">
        <v>223</v>
      </c>
      <c r="B66" s="176">
        <v>656</v>
      </c>
      <c r="C66" s="176">
        <v>148258</v>
      </c>
      <c r="D66" s="176">
        <v>72081</v>
      </c>
      <c r="E66" s="202" t="s">
        <v>128</v>
      </c>
    </row>
    <row r="67" spans="1:5" ht="15" customHeight="1">
      <c r="A67" s="201" t="s">
        <v>129</v>
      </c>
      <c r="B67" s="52">
        <v>101</v>
      </c>
      <c r="C67" s="52">
        <v>21429</v>
      </c>
      <c r="D67" s="52">
        <v>10230</v>
      </c>
      <c r="E67" s="202" t="s">
        <v>130</v>
      </c>
    </row>
    <row r="68" spans="1:5" ht="15" customHeight="1">
      <c r="A68" s="201" t="s">
        <v>131</v>
      </c>
      <c r="B68" s="52">
        <v>40</v>
      </c>
      <c r="C68" s="52">
        <v>9497</v>
      </c>
      <c r="D68" s="52">
        <v>4595</v>
      </c>
      <c r="E68" s="202" t="s">
        <v>132</v>
      </c>
    </row>
    <row r="69" spans="1:5" s="436" customFormat="1" ht="15" customHeight="1">
      <c r="A69" s="201" t="s">
        <v>133</v>
      </c>
      <c r="B69" s="52">
        <v>82</v>
      </c>
      <c r="C69" s="52">
        <v>18560</v>
      </c>
      <c r="D69" s="52">
        <v>9013</v>
      </c>
      <c r="E69" s="202" t="s">
        <v>134</v>
      </c>
    </row>
    <row r="70" spans="1:5" s="432" customFormat="1" ht="15" customHeight="1">
      <c r="A70" s="201" t="s">
        <v>135</v>
      </c>
      <c r="B70" s="52">
        <v>61</v>
      </c>
      <c r="C70" s="52">
        <v>14169</v>
      </c>
      <c r="D70" s="52">
        <v>6885</v>
      </c>
      <c r="E70" s="202" t="s">
        <v>136</v>
      </c>
    </row>
    <row r="71" spans="1:5" s="436" customFormat="1" ht="15" customHeight="1">
      <c r="A71" s="201" t="s">
        <v>137</v>
      </c>
      <c r="B71" s="52">
        <v>59</v>
      </c>
      <c r="C71" s="52">
        <v>11815</v>
      </c>
      <c r="D71" s="52">
        <v>5641</v>
      </c>
      <c r="E71" s="202" t="s">
        <v>138</v>
      </c>
    </row>
    <row r="72" spans="1:5" s="436" customFormat="1" ht="15" customHeight="1">
      <c r="A72" s="201" t="s">
        <v>139</v>
      </c>
      <c r="B72" s="52">
        <v>25</v>
      </c>
      <c r="C72" s="52">
        <v>4291</v>
      </c>
      <c r="D72" s="52">
        <v>1997</v>
      </c>
      <c r="E72" s="202" t="s">
        <v>140</v>
      </c>
    </row>
    <row r="73" spans="1:5" s="436" customFormat="1" ht="15" customHeight="1">
      <c r="A73" s="71" t="s">
        <v>141</v>
      </c>
      <c r="B73" s="236">
        <f>SUM(B74:B81)</f>
        <v>308</v>
      </c>
      <c r="C73" s="236">
        <f>SUM(C74:C81)</f>
        <v>77449</v>
      </c>
      <c r="D73" s="236">
        <f>SUM(D74:D81)</f>
        <v>37649</v>
      </c>
      <c r="E73" s="72" t="s">
        <v>142</v>
      </c>
    </row>
    <row r="74" spans="1:5" s="436" customFormat="1" ht="15" customHeight="1">
      <c r="A74" s="201" t="s">
        <v>143</v>
      </c>
      <c r="B74" s="52">
        <v>8</v>
      </c>
      <c r="C74" s="52">
        <v>1816</v>
      </c>
      <c r="D74" s="52">
        <v>837</v>
      </c>
      <c r="E74" s="202" t="s">
        <v>144</v>
      </c>
    </row>
    <row r="75" spans="1:5" s="436" customFormat="1" ht="15" customHeight="1">
      <c r="A75" s="201" t="s">
        <v>145</v>
      </c>
      <c r="B75" s="52">
        <v>6</v>
      </c>
      <c r="C75" s="52">
        <v>1116</v>
      </c>
      <c r="D75" s="52">
        <v>520</v>
      </c>
      <c r="E75" s="202" t="s">
        <v>146</v>
      </c>
    </row>
    <row r="76" spans="1:5" s="436" customFormat="1" ht="15" customHeight="1">
      <c r="A76" s="201" t="s">
        <v>147</v>
      </c>
      <c r="B76" s="52">
        <v>22</v>
      </c>
      <c r="C76" s="52">
        <v>6296</v>
      </c>
      <c r="D76" s="52">
        <v>2999</v>
      </c>
      <c r="E76" s="202" t="s">
        <v>148</v>
      </c>
    </row>
    <row r="77" spans="1:5" s="432" customFormat="1" ht="15" customHeight="1">
      <c r="A77" s="201" t="s">
        <v>149</v>
      </c>
      <c r="B77" s="52">
        <v>15</v>
      </c>
      <c r="C77" s="52">
        <v>2275</v>
      </c>
      <c r="D77" s="52">
        <v>1116</v>
      </c>
      <c r="E77" s="202" t="s">
        <v>150</v>
      </c>
    </row>
    <row r="78" spans="1:5" s="157" customFormat="1" ht="15" customHeight="1">
      <c r="A78" s="201" t="s">
        <v>151</v>
      </c>
      <c r="B78" s="52">
        <v>172</v>
      </c>
      <c r="C78" s="52">
        <v>44998</v>
      </c>
      <c r="D78" s="52">
        <v>21950</v>
      </c>
      <c r="E78" s="202" t="s">
        <v>152</v>
      </c>
    </row>
    <row r="79" spans="1:5" ht="15" customHeight="1">
      <c r="A79" s="201" t="s">
        <v>153</v>
      </c>
      <c r="B79" s="52">
        <v>16</v>
      </c>
      <c r="C79" s="52">
        <v>4401</v>
      </c>
      <c r="D79" s="52">
        <v>2144</v>
      </c>
      <c r="E79" s="202" t="s">
        <v>154</v>
      </c>
    </row>
    <row r="80" spans="1:5" ht="15" customHeight="1">
      <c r="A80" s="201" t="s">
        <v>155</v>
      </c>
      <c r="B80" s="52">
        <v>58</v>
      </c>
      <c r="C80" s="52">
        <v>13666</v>
      </c>
      <c r="D80" s="52">
        <v>6690</v>
      </c>
      <c r="E80" s="202" t="s">
        <v>1868</v>
      </c>
    </row>
    <row r="81" spans="1:5" ht="15" customHeight="1">
      <c r="A81" s="201" t="s">
        <v>156</v>
      </c>
      <c r="B81" s="52">
        <v>11</v>
      </c>
      <c r="C81" s="52">
        <v>2881</v>
      </c>
      <c r="D81" s="52">
        <v>1393</v>
      </c>
      <c r="E81" s="202" t="s">
        <v>157</v>
      </c>
    </row>
    <row r="82" spans="1:5" ht="15" customHeight="1">
      <c r="A82" s="73" t="s">
        <v>158</v>
      </c>
      <c r="B82" s="236">
        <f>SUM(B83:B87)</f>
        <v>71</v>
      </c>
      <c r="C82" s="236">
        <f>SUM(C83:C87)</f>
        <v>12623</v>
      </c>
      <c r="D82" s="236">
        <f>SUM(D83:D87)</f>
        <v>6068</v>
      </c>
      <c r="E82" s="66" t="s">
        <v>159</v>
      </c>
    </row>
    <row r="83" spans="1:5" ht="15" customHeight="1">
      <c r="A83" s="201" t="s">
        <v>160</v>
      </c>
      <c r="B83" s="52">
        <v>28</v>
      </c>
      <c r="C83" s="52">
        <v>5986</v>
      </c>
      <c r="D83" s="52">
        <v>2823</v>
      </c>
      <c r="E83" s="202" t="s">
        <v>161</v>
      </c>
    </row>
    <row r="84" spans="1:5" ht="15" customHeight="1">
      <c r="A84" s="201" t="s">
        <v>162</v>
      </c>
      <c r="B84" s="52">
        <v>14</v>
      </c>
      <c r="C84" s="52">
        <v>2560</v>
      </c>
      <c r="D84" s="52">
        <v>1271</v>
      </c>
      <c r="E84" s="202" t="s">
        <v>163</v>
      </c>
    </row>
    <row r="85" spans="1:5" ht="15" customHeight="1">
      <c r="A85" s="201" t="s">
        <v>164</v>
      </c>
      <c r="B85" s="52">
        <v>15</v>
      </c>
      <c r="C85" s="52">
        <v>2097</v>
      </c>
      <c r="D85" s="52">
        <v>1029</v>
      </c>
      <c r="E85" s="202" t="s">
        <v>165</v>
      </c>
    </row>
    <row r="86" spans="1:5" ht="14">
      <c r="A86" s="201" t="s">
        <v>166</v>
      </c>
      <c r="B86" s="52">
        <v>9</v>
      </c>
      <c r="C86" s="52">
        <v>1363</v>
      </c>
      <c r="D86" s="52">
        <v>645</v>
      </c>
      <c r="E86" s="202" t="s">
        <v>167</v>
      </c>
    </row>
    <row r="87" spans="1:5" ht="14">
      <c r="A87" s="201" t="s">
        <v>168</v>
      </c>
      <c r="B87" s="52">
        <v>5</v>
      </c>
      <c r="C87" s="52">
        <v>617</v>
      </c>
      <c r="D87" s="52">
        <v>300</v>
      </c>
      <c r="E87" s="202" t="s">
        <v>169</v>
      </c>
    </row>
    <row r="88" spans="1:5" ht="14">
      <c r="A88" s="71" t="s">
        <v>170</v>
      </c>
      <c r="B88" s="236">
        <f>SUM(B89:B94)</f>
        <v>259</v>
      </c>
      <c r="C88" s="236">
        <f>SUM(C89:C94)</f>
        <v>54677</v>
      </c>
      <c r="D88" s="236">
        <f>SUM(D89:D94)</f>
        <v>26086</v>
      </c>
      <c r="E88" s="72" t="s">
        <v>171</v>
      </c>
    </row>
    <row r="89" spans="1:5" ht="14">
      <c r="A89" s="201" t="s">
        <v>172</v>
      </c>
      <c r="B89" s="52">
        <v>109</v>
      </c>
      <c r="C89" s="52">
        <v>25005</v>
      </c>
      <c r="D89" s="52">
        <v>12013</v>
      </c>
      <c r="E89" s="202" t="s">
        <v>173</v>
      </c>
    </row>
    <row r="90" spans="1:5" ht="14">
      <c r="A90" s="201" t="s">
        <v>174</v>
      </c>
      <c r="B90" s="52">
        <v>21</v>
      </c>
      <c r="C90" s="52">
        <v>4113</v>
      </c>
      <c r="D90" s="52">
        <v>1888</v>
      </c>
      <c r="E90" s="202" t="s">
        <v>1870</v>
      </c>
    </row>
    <row r="91" spans="1:5" ht="14">
      <c r="A91" s="201" t="s">
        <v>176</v>
      </c>
      <c r="B91" s="52">
        <v>88</v>
      </c>
      <c r="C91" s="52">
        <v>17062</v>
      </c>
      <c r="D91" s="52">
        <v>8182</v>
      </c>
      <c r="E91" s="202" t="s">
        <v>1875</v>
      </c>
    </row>
    <row r="92" spans="1:5" ht="14">
      <c r="A92" s="201" t="s">
        <v>178</v>
      </c>
      <c r="B92" s="52">
        <v>29</v>
      </c>
      <c r="C92" s="52">
        <v>5024</v>
      </c>
      <c r="D92" s="52">
        <v>2403</v>
      </c>
      <c r="E92" s="202" t="s">
        <v>179</v>
      </c>
    </row>
    <row r="93" spans="1:5" ht="14">
      <c r="A93" s="201" t="s">
        <v>180</v>
      </c>
      <c r="B93" s="52">
        <v>1</v>
      </c>
      <c r="C93" s="52">
        <v>86</v>
      </c>
      <c r="D93" s="52">
        <v>33</v>
      </c>
      <c r="E93" s="202" t="s">
        <v>181</v>
      </c>
    </row>
    <row r="94" spans="1:5" ht="14">
      <c r="A94" s="201" t="s">
        <v>182</v>
      </c>
      <c r="B94" s="52">
        <v>11</v>
      </c>
      <c r="C94" s="52">
        <v>3387</v>
      </c>
      <c r="D94" s="52">
        <v>1567</v>
      </c>
      <c r="E94" s="202" t="s">
        <v>183</v>
      </c>
    </row>
    <row r="95" spans="1:5" ht="14">
      <c r="A95" s="74" t="s">
        <v>184</v>
      </c>
      <c r="B95" s="236">
        <f>SUM(B96:B99)</f>
        <v>48</v>
      </c>
      <c r="C95" s="236">
        <f>SUM(C96:C99)</f>
        <v>7968</v>
      </c>
      <c r="D95" s="236">
        <f>SUM(D96:D99)</f>
        <v>3837</v>
      </c>
      <c r="E95" s="72" t="s">
        <v>185</v>
      </c>
    </row>
    <row r="96" spans="1:5" ht="14">
      <c r="A96" s="201" t="s">
        <v>186</v>
      </c>
      <c r="B96" s="52">
        <v>5</v>
      </c>
      <c r="C96" s="52">
        <v>414</v>
      </c>
      <c r="D96" s="52">
        <v>207</v>
      </c>
      <c r="E96" s="202" t="s">
        <v>187</v>
      </c>
    </row>
    <row r="97" spans="1:5" ht="14">
      <c r="A97" s="201" t="s">
        <v>188</v>
      </c>
      <c r="B97" s="52">
        <v>29</v>
      </c>
      <c r="C97" s="52">
        <v>4862</v>
      </c>
      <c r="D97" s="52">
        <v>2323</v>
      </c>
      <c r="E97" s="202" t="s">
        <v>189</v>
      </c>
    </row>
    <row r="98" spans="1:5" ht="14">
      <c r="A98" s="201" t="s">
        <v>190</v>
      </c>
      <c r="B98" s="52">
        <v>1</v>
      </c>
      <c r="C98" s="52">
        <v>84</v>
      </c>
      <c r="D98" s="52">
        <v>45</v>
      </c>
      <c r="E98" s="202" t="s">
        <v>191</v>
      </c>
    </row>
    <row r="99" spans="1:5" ht="14">
      <c r="A99" s="201" t="s">
        <v>192</v>
      </c>
      <c r="B99" s="52">
        <v>13</v>
      </c>
      <c r="C99" s="52">
        <v>2608</v>
      </c>
      <c r="D99" s="52">
        <v>1262</v>
      </c>
      <c r="E99" s="202" t="s">
        <v>193</v>
      </c>
    </row>
    <row r="100" spans="1:5" ht="14">
      <c r="A100" s="65" t="s">
        <v>194</v>
      </c>
      <c r="B100" s="236">
        <f>SUM(B101:B104)</f>
        <v>93</v>
      </c>
      <c r="C100" s="236">
        <f>SUM(C101:C104)</f>
        <v>16359</v>
      </c>
      <c r="D100" s="236">
        <f>SUM(D101:D104)</f>
        <v>7900</v>
      </c>
      <c r="E100" s="72" t="s">
        <v>195</v>
      </c>
    </row>
    <row r="101" spans="1:5" ht="14">
      <c r="A101" s="201" t="s">
        <v>196</v>
      </c>
      <c r="B101" s="52">
        <v>7</v>
      </c>
      <c r="C101" s="52">
        <v>1246</v>
      </c>
      <c r="D101" s="52">
        <v>612</v>
      </c>
      <c r="E101" s="202" t="s">
        <v>197</v>
      </c>
    </row>
    <row r="102" spans="1:5" ht="14">
      <c r="A102" s="201" t="s">
        <v>198</v>
      </c>
      <c r="B102" s="52">
        <v>13</v>
      </c>
      <c r="C102" s="52">
        <v>1732</v>
      </c>
      <c r="D102" s="52">
        <v>857</v>
      </c>
      <c r="E102" s="202" t="s">
        <v>199</v>
      </c>
    </row>
    <row r="103" spans="1:5" ht="14">
      <c r="A103" s="201" t="s">
        <v>200</v>
      </c>
      <c r="B103" s="52">
        <v>71</v>
      </c>
      <c r="C103" s="52">
        <v>13198</v>
      </c>
      <c r="D103" s="52">
        <v>6342</v>
      </c>
      <c r="E103" s="202" t="s">
        <v>201</v>
      </c>
    </row>
    <row r="104" spans="1:5" ht="14">
      <c r="A104" s="201" t="s">
        <v>202</v>
      </c>
      <c r="B104" s="52">
        <v>2</v>
      </c>
      <c r="C104" s="52">
        <v>183</v>
      </c>
      <c r="D104" s="52">
        <v>89</v>
      </c>
      <c r="E104" s="202" t="s">
        <v>203</v>
      </c>
    </row>
    <row r="105" spans="1:5" ht="14">
      <c r="A105" s="74" t="s">
        <v>204</v>
      </c>
      <c r="B105" s="236">
        <f>SUM(B106:B107)</f>
        <v>23</v>
      </c>
      <c r="C105" s="236">
        <f>SUM(C106:C107)</f>
        <v>5980</v>
      </c>
      <c r="D105" s="236">
        <f>SUM(D106:D107)</f>
        <v>2855</v>
      </c>
      <c r="E105" s="72" t="s">
        <v>205</v>
      </c>
    </row>
    <row r="106" spans="1:5" ht="14">
      <c r="A106" s="75" t="s">
        <v>206</v>
      </c>
      <c r="B106" s="52">
        <v>0</v>
      </c>
      <c r="C106" s="52">
        <v>0</v>
      </c>
      <c r="D106" s="52">
        <v>0</v>
      </c>
      <c r="E106" s="76" t="s">
        <v>2517</v>
      </c>
    </row>
    <row r="107" spans="1:5" ht="14">
      <c r="A107" s="51" t="s">
        <v>208</v>
      </c>
      <c r="B107" s="52">
        <v>23</v>
      </c>
      <c r="C107" s="52">
        <v>5980</v>
      </c>
      <c r="D107" s="52">
        <v>2855</v>
      </c>
      <c r="E107" s="76" t="s">
        <v>2516</v>
      </c>
    </row>
    <row r="108" spans="1:5" ht="14">
      <c r="A108" s="204" t="s">
        <v>226</v>
      </c>
      <c r="B108" s="205">
        <f>B105+B100+B95+B88+B82+B73+B63+B47+B39+B29+B20+B11</f>
        <v>3897</v>
      </c>
      <c r="C108" s="205">
        <f>C105+C100+C95+C88+C82+C73+C63+C47+C39+C29+C20+C11</f>
        <v>809897</v>
      </c>
      <c r="D108" s="205">
        <f>D105+D100+D95+D88+D82+D73+D63+D47+D39+D29+D20+D11</f>
        <v>391273</v>
      </c>
      <c r="E108" s="206" t="s">
        <v>16</v>
      </c>
    </row>
    <row r="109" spans="1:5" ht="14">
      <c r="A109" s="201" t="s">
        <v>2518</v>
      </c>
      <c r="B109" s="52">
        <v>0</v>
      </c>
      <c r="C109" s="52">
        <v>23983</v>
      </c>
      <c r="D109" s="52">
        <v>11613</v>
      </c>
      <c r="E109" s="202" t="s">
        <v>2519</v>
      </c>
    </row>
    <row r="110" spans="1:5" ht="22.5" customHeight="1">
      <c r="A110" s="204" t="s">
        <v>396</v>
      </c>
      <c r="B110" s="441">
        <f>B108+B109</f>
        <v>3897</v>
      </c>
      <c r="C110" s="441">
        <f>C108+C109</f>
        <v>833880</v>
      </c>
      <c r="D110" s="441">
        <f>D108+D109</f>
        <v>402886</v>
      </c>
      <c r="E110" s="206" t="s">
        <v>16</v>
      </c>
    </row>
    <row r="111" spans="1:5">
      <c r="A111" s="332"/>
      <c r="B111" s="332"/>
      <c r="C111" s="427"/>
      <c r="D111" s="427"/>
    </row>
    <row r="112" spans="1:5" ht="14">
      <c r="A112" s="332"/>
      <c r="B112" s="332"/>
      <c r="C112" s="427"/>
      <c r="D112" s="427"/>
      <c r="E112" s="442"/>
    </row>
    <row r="113" spans="1:5" ht="25.5" customHeight="1">
      <c r="A113" s="1490" t="s">
        <v>1873</v>
      </c>
      <c r="B113" s="31"/>
      <c r="C113" s="31"/>
      <c r="D113" s="2"/>
      <c r="E113" s="32" t="s">
        <v>1872</v>
      </c>
    </row>
    <row r="114" spans="1:5" ht="14">
      <c r="A114" s="332"/>
      <c r="B114" s="332"/>
      <c r="C114" s="427"/>
      <c r="D114" s="427"/>
      <c r="E114" s="442"/>
    </row>
  </sheetData>
  <mergeCells count="5">
    <mergeCell ref="D3:E3"/>
    <mergeCell ref="C6:D6"/>
    <mergeCell ref="D56:E56"/>
    <mergeCell ref="B59:B60"/>
    <mergeCell ref="C59:D59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syncVertical="1" syncRef="A1">
    <tabColor rgb="FFFFFF00"/>
  </sheetPr>
  <dimension ref="A1:F91"/>
  <sheetViews>
    <sheetView showGridLines="0" view="pageLayout" zoomScale="70" zoomScaleSheetLayoutView="106" zoomScalePageLayoutView="70" workbookViewId="0">
      <selection activeCell="F15" sqref="F15"/>
    </sheetView>
  </sheetViews>
  <sheetFormatPr defaultColWidth="11" defaultRowHeight="13"/>
  <cols>
    <col min="1" max="1" width="33.7265625" style="444" customWidth="1"/>
    <col min="2" max="5" width="12.81640625" style="444" customWidth="1"/>
    <col min="6" max="6" width="35.453125" style="444" customWidth="1"/>
    <col min="7" max="8" width="11" style="444" customWidth="1"/>
    <col min="9" max="13" width="14.453125" style="444" customWidth="1"/>
    <col min="14" max="14" width="37.26953125" style="444" customWidth="1"/>
    <col min="15" max="16" width="11" style="444" customWidth="1"/>
    <col min="17" max="26" width="9.81640625" style="444" customWidth="1"/>
    <col min="27" max="30" width="11" style="444" customWidth="1"/>
    <col min="31" max="31" width="14.453125" style="444" customWidth="1"/>
    <col min="32" max="32" width="4.1796875" style="444" customWidth="1"/>
    <col min="33" max="33" width="13.26953125" style="444" customWidth="1"/>
    <col min="34" max="34" width="28.1796875" style="444" customWidth="1"/>
    <col min="35" max="35" width="11" style="444" customWidth="1"/>
    <col min="36" max="36" width="14.453125" style="444" customWidth="1"/>
    <col min="37" max="37" width="4.1796875" style="444" customWidth="1"/>
    <col min="38" max="39" width="11" style="444" customWidth="1"/>
    <col min="40" max="40" width="14.453125" style="444" customWidth="1"/>
    <col min="41" max="41" width="4.1796875" style="444" customWidth="1"/>
    <col min="42" max="42" width="14.453125" style="444" customWidth="1"/>
    <col min="43" max="16384" width="11" style="444"/>
  </cols>
  <sheetData>
    <row r="1" spans="1:6" ht="24.75" customHeight="1">
      <c r="A1" s="443" t="s">
        <v>397</v>
      </c>
      <c r="B1" s="443"/>
      <c r="C1" s="443"/>
      <c r="E1" s="1903" t="s">
        <v>1618</v>
      </c>
      <c r="F1" s="1903"/>
    </row>
    <row r="2" spans="1:6" ht="19" customHeight="1">
      <c r="F2" s="445"/>
    </row>
    <row r="3" spans="1:6" ht="19" customHeight="1">
      <c r="A3" s="446" t="s">
        <v>398</v>
      </c>
      <c r="B3" s="446"/>
      <c r="C3" s="446"/>
      <c r="F3" s="447" t="s">
        <v>399</v>
      </c>
    </row>
    <row r="4" spans="1:6" ht="19" customHeight="1">
      <c r="A4" s="446"/>
      <c r="B4" s="446"/>
      <c r="C4" s="446"/>
      <c r="F4" s="448"/>
    </row>
    <row r="5" spans="1:6" ht="19" customHeight="1">
      <c r="A5" s="449"/>
      <c r="B5" s="449"/>
      <c r="C5" s="449"/>
      <c r="F5" s="450"/>
    </row>
    <row r="6" spans="1:6" ht="16.5" customHeight="1">
      <c r="A6" s="110"/>
      <c r="B6" s="451" t="str">
        <f>LEFT(C6,4)+1&amp;"-"&amp;RIGHT(C6,4)+1</f>
        <v>2022-2023</v>
      </c>
      <c r="C6" s="451" t="str">
        <f>LEFT(D6,4)+1&amp;"-"&amp;RIGHT(D6,4)+1</f>
        <v>2021-2022</v>
      </c>
      <c r="D6" s="451" t="str">
        <f>LEFT(E6,4)+1&amp;"-"&amp;RIGHT(E6,4)+1</f>
        <v>2020-2021</v>
      </c>
      <c r="E6" s="451" t="s">
        <v>1567</v>
      </c>
      <c r="F6" s="124"/>
    </row>
    <row r="7" spans="1:6" s="453" customFormat="1" ht="15">
      <c r="A7" s="452" t="s">
        <v>234</v>
      </c>
      <c r="C7" s="452"/>
      <c r="F7" s="454" t="s">
        <v>235</v>
      </c>
    </row>
    <row r="8" spans="1:6" s="453" customFormat="1" ht="6.75" customHeight="1">
      <c r="A8" s="452"/>
      <c r="C8" s="452"/>
      <c r="F8" s="124"/>
    </row>
    <row r="9" spans="1:6" s="453" customFormat="1" ht="15" customHeight="1">
      <c r="A9" s="455" t="s">
        <v>372</v>
      </c>
      <c r="B9" s="1856">
        <f>B10+B11</f>
        <v>2185</v>
      </c>
      <c r="C9" s="1856">
        <v>2144</v>
      </c>
      <c r="D9" s="1856">
        <v>2102</v>
      </c>
      <c r="E9" s="1856">
        <v>2042</v>
      </c>
      <c r="F9" s="456" t="s">
        <v>237</v>
      </c>
    </row>
    <row r="10" spans="1:6" s="460" customFormat="1" ht="15" customHeight="1">
      <c r="A10" s="457" t="s">
        <v>400</v>
      </c>
      <c r="B10" s="1857">
        <v>2159</v>
      </c>
      <c r="C10" s="1857">
        <v>2116</v>
      </c>
      <c r="D10" s="1857">
        <v>2072</v>
      </c>
      <c r="E10" s="1857">
        <v>2012</v>
      </c>
      <c r="F10" s="459" t="s">
        <v>401</v>
      </c>
    </row>
    <row r="11" spans="1:6" s="460" customFormat="1" ht="15" customHeight="1">
      <c r="A11" s="457" t="s">
        <v>402</v>
      </c>
      <c r="B11" s="1857">
        <v>26</v>
      </c>
      <c r="C11" s="1857">
        <v>28</v>
      </c>
      <c r="D11" s="1857">
        <v>30</v>
      </c>
      <c r="E11" s="1857">
        <v>30</v>
      </c>
      <c r="F11" s="459" t="s">
        <v>403</v>
      </c>
    </row>
    <row r="12" spans="1:6" s="460" customFormat="1" ht="15" customHeight="1">
      <c r="A12" s="110"/>
      <c r="B12" s="1857"/>
      <c r="C12" s="1857"/>
      <c r="D12" s="1857"/>
      <c r="E12" s="1857"/>
      <c r="F12" s="461" t="s">
        <v>263</v>
      </c>
    </row>
    <row r="13" spans="1:6" s="453" customFormat="1" ht="15" customHeight="1">
      <c r="A13" s="452" t="s">
        <v>404</v>
      </c>
      <c r="B13" s="1856">
        <v>40978</v>
      </c>
      <c r="C13" s="1856">
        <v>39937</v>
      </c>
      <c r="D13" s="1856">
        <v>39062</v>
      </c>
      <c r="E13" s="1856">
        <v>36446</v>
      </c>
      <c r="F13" s="456" t="s">
        <v>405</v>
      </c>
    </row>
    <row r="14" spans="1:6" s="453" customFormat="1" ht="15" customHeight="1">
      <c r="A14" s="110"/>
      <c r="B14" s="1859"/>
      <c r="C14" s="1857"/>
      <c r="D14" s="1857"/>
      <c r="E14" s="1857"/>
      <c r="F14" s="124"/>
    </row>
    <row r="15" spans="1:6" s="453" customFormat="1" ht="15" customHeight="1">
      <c r="A15" s="455" t="s">
        <v>261</v>
      </c>
      <c r="B15" s="1856">
        <v>49930</v>
      </c>
      <c r="C15" s="1856">
        <v>48423</v>
      </c>
      <c r="D15" s="1856">
        <v>46124</v>
      </c>
      <c r="E15" s="1856">
        <v>45249</v>
      </c>
      <c r="F15" s="456" t="s">
        <v>248</v>
      </c>
    </row>
    <row r="16" spans="1:6" s="460" customFormat="1" ht="15" customHeight="1">
      <c r="A16" s="455"/>
      <c r="B16" s="1857"/>
      <c r="C16" s="1857"/>
      <c r="D16" s="1857"/>
      <c r="E16" s="1857"/>
      <c r="F16" s="456"/>
    </row>
    <row r="17" spans="1:6" s="453" customFormat="1" ht="15" customHeight="1">
      <c r="A17" s="455" t="s">
        <v>376</v>
      </c>
      <c r="B17" s="1856">
        <v>1840393</v>
      </c>
      <c r="C17" s="1856">
        <v>1781047</v>
      </c>
      <c r="D17" s="1856">
        <v>1600454</v>
      </c>
      <c r="E17" s="1856">
        <v>1605638</v>
      </c>
      <c r="F17" s="456" t="s">
        <v>250</v>
      </c>
    </row>
    <row r="18" spans="1:6" s="453" customFormat="1" ht="15" customHeight="1">
      <c r="A18" s="455" t="s">
        <v>285</v>
      </c>
      <c r="B18" s="1857">
        <v>873127</v>
      </c>
      <c r="C18" s="1857">
        <v>832212</v>
      </c>
      <c r="D18" s="1857">
        <v>748042</v>
      </c>
      <c r="E18" s="1857">
        <v>749921</v>
      </c>
      <c r="F18" s="456" t="s">
        <v>406</v>
      </c>
    </row>
    <row r="19" spans="1:6" s="453" customFormat="1" ht="16" customHeight="1">
      <c r="A19" s="455" t="s">
        <v>407</v>
      </c>
      <c r="B19" s="1856">
        <v>569863</v>
      </c>
      <c r="C19" s="1856">
        <v>541519</v>
      </c>
      <c r="D19" s="1856">
        <v>537949</v>
      </c>
      <c r="E19" s="1856">
        <v>508353</v>
      </c>
      <c r="F19" s="456" t="s">
        <v>408</v>
      </c>
    </row>
    <row r="20" spans="1:6" s="460" customFormat="1" ht="16" customHeight="1">
      <c r="A20" s="457" t="s">
        <v>482</v>
      </c>
      <c r="B20" s="1857">
        <v>278443</v>
      </c>
      <c r="C20" s="1857">
        <v>263819</v>
      </c>
      <c r="D20" s="1857">
        <v>254247</v>
      </c>
      <c r="E20" s="1857">
        <v>242582</v>
      </c>
      <c r="F20" s="462" t="s">
        <v>406</v>
      </c>
    </row>
    <row r="21" spans="1:6" s="453" customFormat="1" ht="16" customHeight="1">
      <c r="A21" s="455" t="s">
        <v>409</v>
      </c>
      <c r="B21" s="1856">
        <v>558073</v>
      </c>
      <c r="C21" s="1856">
        <v>537827</v>
      </c>
      <c r="D21" s="1856">
        <v>439253</v>
      </c>
      <c r="E21" s="1856">
        <v>474155</v>
      </c>
      <c r="F21" s="456" t="s">
        <v>410</v>
      </c>
    </row>
    <row r="22" spans="1:6" s="460" customFormat="1" ht="15" customHeight="1">
      <c r="A22" s="457" t="s">
        <v>482</v>
      </c>
      <c r="B22" s="1857">
        <v>282068</v>
      </c>
      <c r="C22" s="1857">
        <v>269596</v>
      </c>
      <c r="D22" s="1857">
        <v>220956</v>
      </c>
      <c r="E22" s="1857">
        <v>237331</v>
      </c>
      <c r="F22" s="462" t="s">
        <v>406</v>
      </c>
    </row>
    <row r="23" spans="1:6" s="453" customFormat="1" ht="15" customHeight="1">
      <c r="A23" s="455" t="s">
        <v>411</v>
      </c>
      <c r="B23" s="1856">
        <v>56373</v>
      </c>
      <c r="C23" s="1856">
        <v>53258</v>
      </c>
      <c r="D23" s="1856">
        <v>49018</v>
      </c>
      <c r="E23" s="1856">
        <v>46899</v>
      </c>
      <c r="F23" s="456" t="s">
        <v>412</v>
      </c>
    </row>
    <row r="24" spans="1:6" s="460" customFormat="1" ht="15" customHeight="1">
      <c r="A24" s="457" t="s">
        <v>482</v>
      </c>
      <c r="B24" s="1857">
        <v>29086</v>
      </c>
      <c r="C24" s="1857">
        <v>26902</v>
      </c>
      <c r="D24" s="1857">
        <v>24766</v>
      </c>
      <c r="E24" s="1857">
        <v>23623</v>
      </c>
      <c r="F24" s="462" t="s">
        <v>406</v>
      </c>
    </row>
    <row r="25" spans="1:6" s="460" customFormat="1" ht="15" customHeight="1">
      <c r="A25" s="457"/>
      <c r="B25" s="1857"/>
      <c r="C25" s="1857"/>
      <c r="D25" s="1857"/>
      <c r="E25" s="1857"/>
      <c r="F25" s="459"/>
    </row>
    <row r="26" spans="1:6" s="453" customFormat="1" ht="15" customHeight="1">
      <c r="A26" s="452" t="s">
        <v>257</v>
      </c>
      <c r="B26" s="1856">
        <v>65198</v>
      </c>
      <c r="C26" s="1856">
        <v>62895</v>
      </c>
      <c r="D26" s="1856">
        <v>60917</v>
      </c>
      <c r="E26" s="1856">
        <v>60374</v>
      </c>
      <c r="F26" s="456" t="s">
        <v>258</v>
      </c>
    </row>
    <row r="27" spans="1:6" s="460" customFormat="1" ht="15" customHeight="1">
      <c r="A27" s="457" t="s">
        <v>2327</v>
      </c>
      <c r="B27" s="1857">
        <v>28814</v>
      </c>
      <c r="C27" s="1857">
        <v>27331</v>
      </c>
      <c r="D27" s="1857">
        <v>26130</v>
      </c>
      <c r="E27" s="1857">
        <v>25548</v>
      </c>
      <c r="F27" s="462" t="s">
        <v>406</v>
      </c>
    </row>
    <row r="28" spans="1:6" s="460" customFormat="1" ht="15" customHeight="1">
      <c r="A28" s="457"/>
      <c r="B28" s="1857"/>
      <c r="C28" s="1857"/>
      <c r="D28" s="1857"/>
      <c r="E28" s="1857"/>
      <c r="F28" s="459"/>
    </row>
    <row r="29" spans="1:6" s="460" customFormat="1" ht="15" customHeight="1">
      <c r="A29" s="457"/>
      <c r="B29" s="1857"/>
      <c r="C29" s="1857"/>
      <c r="D29" s="1857"/>
      <c r="E29" s="1857"/>
      <c r="F29" s="459"/>
    </row>
    <row r="30" spans="1:6" s="460" customFormat="1" ht="15" customHeight="1">
      <c r="A30" s="1235" t="s">
        <v>259</v>
      </c>
      <c r="B30" s="1857"/>
      <c r="C30" s="1857"/>
      <c r="D30" s="1857"/>
      <c r="E30" s="1857"/>
      <c r="F30" s="463" t="s">
        <v>413</v>
      </c>
    </row>
    <row r="31" spans="1:6" s="453" customFormat="1" ht="6.75" customHeight="1">
      <c r="A31" s="301"/>
      <c r="B31" s="1858"/>
      <c r="C31" s="1857"/>
      <c r="D31" s="1857"/>
      <c r="E31" s="1857"/>
      <c r="F31" s="124"/>
    </row>
    <row r="32" spans="1:6" s="453" customFormat="1" ht="15" customHeight="1">
      <c r="A32" s="455" t="s">
        <v>372</v>
      </c>
      <c r="B32" s="1856">
        <f>B33+B34</f>
        <v>981</v>
      </c>
      <c r="C32" s="1856">
        <v>959</v>
      </c>
      <c r="D32" s="1856">
        <v>935</v>
      </c>
      <c r="E32" s="1856">
        <v>897</v>
      </c>
      <c r="F32" s="456" t="s">
        <v>237</v>
      </c>
    </row>
    <row r="33" spans="1:6" s="460" customFormat="1" ht="15" customHeight="1">
      <c r="A33" s="457" t="s">
        <v>400</v>
      </c>
      <c r="B33" s="1857">
        <v>958</v>
      </c>
      <c r="C33" s="1857">
        <v>934</v>
      </c>
      <c r="D33" s="1857">
        <v>911</v>
      </c>
      <c r="E33" s="1857">
        <v>874</v>
      </c>
      <c r="F33" s="459" t="s">
        <v>401</v>
      </c>
    </row>
    <row r="34" spans="1:6" s="460" customFormat="1" ht="15" customHeight="1">
      <c r="A34" s="457" t="s">
        <v>402</v>
      </c>
      <c r="B34" s="1857">
        <v>23</v>
      </c>
      <c r="C34" s="1857">
        <v>25</v>
      </c>
      <c r="D34" s="1857">
        <v>24</v>
      </c>
      <c r="E34" s="1857">
        <v>23</v>
      </c>
      <c r="F34" s="459" t="s">
        <v>403</v>
      </c>
    </row>
    <row r="35" spans="1:6" s="110" customFormat="1" ht="15" customHeight="1">
      <c r="B35" s="1857"/>
      <c r="C35" s="1857"/>
      <c r="D35" s="1857"/>
      <c r="E35" s="1857"/>
      <c r="F35" s="461" t="s">
        <v>263</v>
      </c>
    </row>
    <row r="36" spans="1:6" s="453" customFormat="1" ht="15" customHeight="1">
      <c r="A36" s="452" t="s">
        <v>414</v>
      </c>
      <c r="B36" s="1856">
        <v>14783</v>
      </c>
      <c r="C36" s="1856">
        <v>14138</v>
      </c>
      <c r="D36" s="1856">
        <v>13583</v>
      </c>
      <c r="E36" s="1856">
        <v>12374</v>
      </c>
      <c r="F36" s="456" t="s">
        <v>405</v>
      </c>
    </row>
    <row r="37" spans="1:6" s="110" customFormat="1" ht="15" customHeight="1">
      <c r="B37" s="1857"/>
      <c r="C37" s="1857"/>
      <c r="D37" s="1857"/>
      <c r="E37" s="1857"/>
      <c r="F37" s="300"/>
    </row>
    <row r="38" spans="1:6" s="453" customFormat="1" ht="15" customHeight="1">
      <c r="A38" s="452" t="s">
        <v>415</v>
      </c>
      <c r="B38" s="1856">
        <v>20036</v>
      </c>
      <c r="C38" s="1856">
        <v>18982</v>
      </c>
      <c r="D38" s="1856">
        <v>17725</v>
      </c>
      <c r="E38" s="1856">
        <v>17028</v>
      </c>
      <c r="F38" s="456" t="s">
        <v>248</v>
      </c>
    </row>
    <row r="39" spans="1:6" s="460" customFormat="1" ht="15" customHeight="1">
      <c r="A39" s="452"/>
      <c r="B39" s="1857"/>
      <c r="C39" s="1857"/>
      <c r="D39" s="1857"/>
      <c r="E39" s="1857"/>
      <c r="F39" s="462"/>
    </row>
    <row r="40" spans="1:6" s="453" customFormat="1" ht="15" customHeight="1">
      <c r="A40" s="452" t="s">
        <v>416</v>
      </c>
      <c r="B40" s="1856">
        <v>741262</v>
      </c>
      <c r="C40" s="1856">
        <v>704959</v>
      </c>
      <c r="D40" s="1856">
        <v>614747</v>
      </c>
      <c r="E40" s="1856">
        <v>605170</v>
      </c>
      <c r="F40" s="456" t="s">
        <v>250</v>
      </c>
    </row>
    <row r="41" spans="1:6" s="453" customFormat="1" ht="15" customHeight="1">
      <c r="A41" s="455" t="s">
        <v>285</v>
      </c>
      <c r="B41" s="1857">
        <v>340914</v>
      </c>
      <c r="C41" s="1857">
        <v>316627</v>
      </c>
      <c r="D41" s="1857">
        <v>274051</v>
      </c>
      <c r="E41" s="1857">
        <v>266937</v>
      </c>
      <c r="F41" s="456" t="s">
        <v>406</v>
      </c>
    </row>
    <row r="42" spans="1:6" s="453" customFormat="1" ht="15" customHeight="1">
      <c r="A42" s="455" t="s">
        <v>2328</v>
      </c>
      <c r="B42" s="1856">
        <v>237964</v>
      </c>
      <c r="C42" s="1856">
        <v>221699</v>
      </c>
      <c r="D42" s="1856">
        <v>214421</v>
      </c>
      <c r="E42" s="1856">
        <v>200122</v>
      </c>
      <c r="F42" s="456" t="s">
        <v>408</v>
      </c>
    </row>
    <row r="43" spans="1:6" s="460" customFormat="1" ht="15" customHeight="1">
      <c r="A43" s="457" t="s">
        <v>482</v>
      </c>
      <c r="B43" s="1857">
        <v>114193</v>
      </c>
      <c r="C43" s="1857">
        <v>105568</v>
      </c>
      <c r="D43" s="1857">
        <v>98150</v>
      </c>
      <c r="E43" s="1857">
        <v>91998</v>
      </c>
      <c r="F43" s="462" t="s">
        <v>406</v>
      </c>
    </row>
    <row r="44" spans="1:6" s="453" customFormat="1" ht="15" customHeight="1">
      <c r="A44" s="455" t="s">
        <v>409</v>
      </c>
      <c r="B44" s="1856">
        <v>212897</v>
      </c>
      <c r="C44" s="1856">
        <v>200843</v>
      </c>
      <c r="D44" s="1856">
        <v>158340</v>
      </c>
      <c r="E44" s="1856">
        <v>168786</v>
      </c>
      <c r="F44" s="456" t="s">
        <v>410</v>
      </c>
    </row>
    <row r="45" spans="1:6" s="460" customFormat="1" ht="15" customHeight="1">
      <c r="A45" s="457" t="s">
        <v>482</v>
      </c>
      <c r="B45" s="1857">
        <v>105089</v>
      </c>
      <c r="C45" s="1857">
        <v>97554</v>
      </c>
      <c r="D45" s="1857">
        <v>76499</v>
      </c>
      <c r="E45" s="1857">
        <v>79659</v>
      </c>
      <c r="F45" s="462" t="s">
        <v>406</v>
      </c>
    </row>
    <row r="46" spans="1:6" s="453" customFormat="1" ht="15" customHeight="1">
      <c r="A46" s="455" t="s">
        <v>411</v>
      </c>
      <c r="B46" s="1856">
        <v>44200</v>
      </c>
      <c r="C46" s="1856">
        <v>42197</v>
      </c>
      <c r="D46" s="1856">
        <v>38530</v>
      </c>
      <c r="E46" s="1856">
        <v>35294</v>
      </c>
      <c r="F46" s="456" t="s">
        <v>412</v>
      </c>
    </row>
    <row r="47" spans="1:6" s="460" customFormat="1" ht="15" customHeight="1">
      <c r="A47" s="457" t="s">
        <v>482</v>
      </c>
      <c r="B47" s="1857">
        <v>23432</v>
      </c>
      <c r="C47" s="1857">
        <v>21961</v>
      </c>
      <c r="D47" s="1857">
        <v>20074</v>
      </c>
      <c r="E47" s="1857">
        <v>18223</v>
      </c>
      <c r="F47" s="462" t="s">
        <v>406</v>
      </c>
    </row>
    <row r="48" spans="1:6" s="453" customFormat="1" ht="15" customHeight="1">
      <c r="A48" s="110"/>
      <c r="B48" s="1857"/>
      <c r="C48" s="1857"/>
      <c r="D48" s="1857"/>
      <c r="E48" s="1857"/>
      <c r="F48" s="459"/>
    </row>
    <row r="49" spans="1:6" s="453" customFormat="1" ht="15" customHeight="1">
      <c r="A49" s="455" t="s">
        <v>257</v>
      </c>
      <c r="B49" s="1856">
        <v>25364</v>
      </c>
      <c r="C49" s="1856">
        <v>23858</v>
      </c>
      <c r="D49" s="1856">
        <v>22859</v>
      </c>
      <c r="E49" s="1856">
        <v>22737</v>
      </c>
      <c r="F49" s="456" t="s">
        <v>258</v>
      </c>
    </row>
    <row r="50" spans="1:6" s="460" customFormat="1" ht="15" customHeight="1">
      <c r="A50" s="457" t="s">
        <v>285</v>
      </c>
      <c r="B50" s="1857">
        <v>9580</v>
      </c>
      <c r="C50" s="1857">
        <v>8675</v>
      </c>
      <c r="D50" s="1857">
        <v>8168</v>
      </c>
      <c r="E50" s="1857">
        <v>8009</v>
      </c>
      <c r="F50" s="462" t="s">
        <v>406</v>
      </c>
    </row>
    <row r="51" spans="1:6" s="110" customFormat="1" ht="12.75" customHeight="1">
      <c r="C51" s="464"/>
      <c r="D51" s="458"/>
      <c r="E51" s="458"/>
      <c r="F51" s="335"/>
    </row>
    <row r="52" spans="1:6" s="453" customFormat="1" ht="12.75" customHeight="1">
      <c r="A52" s="464"/>
      <c r="B52" s="464"/>
      <c r="C52" s="464"/>
      <c r="D52" s="458"/>
      <c r="E52" s="458"/>
      <c r="F52" s="461" t="s">
        <v>263</v>
      </c>
    </row>
    <row r="53" spans="1:6" s="110" customFormat="1" ht="12.75" customHeight="1">
      <c r="F53" s="124"/>
    </row>
    <row r="54" spans="1:6" s="110" customFormat="1" ht="12.75" customHeight="1">
      <c r="F54" s="124"/>
    </row>
    <row r="55" spans="1:6" s="110" customFormat="1" ht="12.75" customHeight="1">
      <c r="F55" s="124"/>
    </row>
    <row r="56" spans="1:6" s="460" customFormat="1" ht="11.25" customHeight="1">
      <c r="A56" s="110"/>
      <c r="B56" s="110"/>
      <c r="C56" s="110"/>
      <c r="D56" s="444"/>
      <c r="F56" s="110"/>
    </row>
    <row r="57" spans="1:6" s="460" customFormat="1" ht="12.75" hidden="1" customHeight="1">
      <c r="A57" s="110"/>
      <c r="B57" s="110"/>
      <c r="C57" s="110"/>
      <c r="D57" s="444"/>
      <c r="F57" s="110"/>
    </row>
    <row r="58" spans="1:6" s="460" customFormat="1" ht="12.75" hidden="1" customHeight="1">
      <c r="A58" s="110"/>
      <c r="B58" s="110"/>
      <c r="C58" s="110"/>
      <c r="D58" s="444"/>
      <c r="F58" s="110"/>
    </row>
    <row r="59" spans="1:6" s="110" customFormat="1" ht="12.75" hidden="1" customHeight="1"/>
    <row r="60" spans="1:6" s="110" customFormat="1" ht="12.75" hidden="1" customHeight="1"/>
    <row r="61" spans="1:6" s="460" customFormat="1" ht="12.75" hidden="1" customHeight="1">
      <c r="D61" s="444"/>
      <c r="F61" s="110"/>
    </row>
    <row r="62" spans="1:6" s="460" customFormat="1" ht="12.75" hidden="1" customHeight="1">
      <c r="D62" s="444"/>
    </row>
    <row r="63" spans="1:6" s="460" customFormat="1" ht="12.75" customHeight="1">
      <c r="C63" s="465"/>
      <c r="D63" s="444"/>
    </row>
    <row r="64" spans="1:6" s="460" customFormat="1" ht="12.75" customHeight="1">
      <c r="A64" s="769" t="s">
        <v>1873</v>
      </c>
      <c r="B64" s="31"/>
      <c r="C64" s="31"/>
      <c r="D64" s="31"/>
      <c r="E64" s="2"/>
      <c r="F64" s="1617" t="s">
        <v>1872</v>
      </c>
    </row>
    <row r="65" spans="1:6" s="460" customFormat="1" ht="12.75" customHeight="1">
      <c r="A65" s="1904"/>
      <c r="B65" s="1904"/>
      <c r="C65" s="1904"/>
      <c r="D65" s="1904"/>
      <c r="E65" s="1904"/>
      <c r="F65" s="1904"/>
    </row>
    <row r="66" spans="1:6" s="460" customFormat="1" ht="12.75" customHeight="1">
      <c r="D66" s="444"/>
    </row>
    <row r="67" spans="1:6" s="460" customFormat="1" ht="12.75" customHeight="1">
      <c r="D67" s="444"/>
    </row>
    <row r="68" spans="1:6" s="460" customFormat="1" ht="12.75" customHeight="1">
      <c r="D68" s="444"/>
    </row>
    <row r="69" spans="1:6" s="460" customFormat="1" ht="12.75" customHeight="1">
      <c r="D69" s="444"/>
    </row>
    <row r="70" spans="1:6" s="460" customFormat="1" ht="14">
      <c r="D70" s="444"/>
    </row>
    <row r="71" spans="1:6" s="460" customFormat="1" ht="14">
      <c r="D71" s="444"/>
    </row>
    <row r="72" spans="1:6" s="460" customFormat="1" ht="14">
      <c r="D72" s="444"/>
    </row>
    <row r="73" spans="1:6" s="460" customFormat="1" ht="14">
      <c r="D73" s="444"/>
    </row>
    <row r="74" spans="1:6" s="460" customFormat="1" ht="14">
      <c r="D74" s="444"/>
    </row>
    <row r="75" spans="1:6" s="460" customFormat="1" ht="14">
      <c r="D75" s="444"/>
    </row>
    <row r="76" spans="1:6" s="460" customFormat="1" ht="14">
      <c r="D76" s="444"/>
    </row>
    <row r="77" spans="1:6" s="460" customFormat="1" ht="14">
      <c r="D77" s="444"/>
    </row>
    <row r="78" spans="1:6" s="460" customFormat="1" ht="14">
      <c r="D78" s="444"/>
    </row>
    <row r="79" spans="1:6" s="460" customFormat="1" ht="14">
      <c r="D79" s="444"/>
    </row>
    <row r="80" spans="1:6" s="460" customFormat="1" ht="14">
      <c r="D80" s="444"/>
    </row>
    <row r="81" spans="4:4" s="460" customFormat="1" ht="14">
      <c r="D81" s="444"/>
    </row>
    <row r="82" spans="4:4" s="460" customFormat="1" ht="14">
      <c r="D82" s="444"/>
    </row>
    <row r="83" spans="4:4" s="460" customFormat="1" ht="14">
      <c r="D83" s="444"/>
    </row>
    <row r="84" spans="4:4" s="460" customFormat="1" ht="14">
      <c r="D84" s="444"/>
    </row>
    <row r="85" spans="4:4" s="460" customFormat="1" ht="14">
      <c r="D85" s="444"/>
    </row>
    <row r="86" spans="4:4" s="460" customFormat="1" ht="14">
      <c r="D86" s="444"/>
    </row>
    <row r="87" spans="4:4" s="460" customFormat="1" ht="14">
      <c r="D87" s="444"/>
    </row>
    <row r="88" spans="4:4" s="460" customFormat="1" ht="14">
      <c r="D88" s="444"/>
    </row>
    <row r="89" spans="4:4" s="460" customFormat="1" ht="14">
      <c r="D89" s="444"/>
    </row>
    <row r="90" spans="4:4" s="460" customFormat="1" ht="14">
      <c r="D90" s="444"/>
    </row>
    <row r="91" spans="4:4" s="460" customFormat="1" ht="14">
      <c r="D91" s="444"/>
    </row>
  </sheetData>
  <mergeCells count="2">
    <mergeCell ref="E1:F1"/>
    <mergeCell ref="A65:F65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syncVertical="1" syncRef="A51">
    <tabColor rgb="FFFFFF00"/>
  </sheetPr>
  <dimension ref="A1:F116"/>
  <sheetViews>
    <sheetView showGridLines="0" view="pageLayout" topLeftCell="A51" zoomScale="80" zoomScalePageLayoutView="80" workbookViewId="0">
      <selection activeCell="F15" sqref="F15"/>
    </sheetView>
  </sheetViews>
  <sheetFormatPr defaultColWidth="11" defaultRowHeight="13"/>
  <cols>
    <col min="1" max="1" width="30.81640625" style="466" customWidth="1"/>
    <col min="2" max="2" width="12.453125" style="466" customWidth="1"/>
    <col min="3" max="3" width="10.7265625" style="466" customWidth="1"/>
    <col min="4" max="4" width="12.453125" style="466" customWidth="1"/>
    <col min="5" max="5" width="11" style="466" customWidth="1"/>
    <col min="6" max="6" width="32.453125" style="466" customWidth="1"/>
    <col min="7" max="9" width="11" style="466" customWidth="1"/>
    <col min="10" max="10" width="9.81640625" style="466" customWidth="1"/>
    <col min="11" max="23" width="11" style="466" customWidth="1"/>
    <col min="24" max="24" width="14.453125" style="466" customWidth="1"/>
    <col min="25" max="25" width="4.1796875" style="466" customWidth="1"/>
    <col min="26" max="26" width="13.26953125" style="466" customWidth="1"/>
    <col min="27" max="27" width="28.1796875" style="466" customWidth="1"/>
    <col min="28" max="28" width="11" style="466" customWidth="1"/>
    <col min="29" max="29" width="14.453125" style="466" customWidth="1"/>
    <col min="30" max="30" width="4.1796875" style="466" customWidth="1"/>
    <col min="31" max="32" width="11" style="466" customWidth="1"/>
    <col min="33" max="33" width="14.453125" style="466" customWidth="1"/>
    <col min="34" max="34" width="4.1796875" style="466" customWidth="1"/>
    <col min="35" max="35" width="14.453125" style="466" customWidth="1"/>
    <col min="36" max="16384" width="11" style="466"/>
  </cols>
  <sheetData>
    <row r="1" spans="1:6" ht="24.75" customHeight="1">
      <c r="A1" s="443" t="s">
        <v>397</v>
      </c>
      <c r="E1" s="1903" t="s">
        <v>1618</v>
      </c>
      <c r="F1" s="1903"/>
    </row>
    <row r="2" spans="1:6" ht="19" customHeight="1">
      <c r="F2" s="467"/>
    </row>
    <row r="3" spans="1:6" ht="20">
      <c r="A3" s="468" t="s">
        <v>417</v>
      </c>
      <c r="E3" s="1906" t="s">
        <v>418</v>
      </c>
      <c r="F3" s="1906"/>
    </row>
    <row r="4" spans="1:6" ht="20">
      <c r="A4" s="468" t="s">
        <v>363</v>
      </c>
      <c r="F4" s="469" t="s">
        <v>264</v>
      </c>
    </row>
    <row r="5" spans="1:6" ht="19" customHeight="1">
      <c r="A5" s="468"/>
      <c r="F5" s="469"/>
    </row>
    <row r="6" spans="1:6" ht="16.5" customHeight="1">
      <c r="A6" s="105" t="s">
        <v>2309</v>
      </c>
      <c r="B6" s="1908" t="s">
        <v>419</v>
      </c>
      <c r="C6" s="1908"/>
      <c r="D6" s="1908" t="s">
        <v>420</v>
      </c>
      <c r="E6" s="1908"/>
      <c r="F6" s="1817" t="s">
        <v>2310</v>
      </c>
    </row>
    <row r="7" spans="1:6" ht="13" customHeight="1">
      <c r="A7" s="162"/>
      <c r="B7" s="1909" t="s">
        <v>355</v>
      </c>
      <c r="C7" s="1910"/>
      <c r="D7" s="1909" t="s">
        <v>421</v>
      </c>
      <c r="E7" s="1909"/>
      <c r="F7" s="162"/>
    </row>
    <row r="8" spans="1:6" ht="13" customHeight="1">
      <c r="A8" s="90"/>
      <c r="B8" s="470" t="s">
        <v>1877</v>
      </c>
      <c r="C8" s="470" t="s">
        <v>422</v>
      </c>
      <c r="D8" s="470" t="s">
        <v>1877</v>
      </c>
      <c r="E8" s="470" t="s">
        <v>422</v>
      </c>
      <c r="F8" s="471"/>
    </row>
    <row r="9" spans="1:6" ht="13" customHeight="1">
      <c r="A9" s="167"/>
      <c r="B9" s="472" t="s">
        <v>423</v>
      </c>
      <c r="C9" s="472" t="s">
        <v>424</v>
      </c>
      <c r="D9" s="472" t="s">
        <v>423</v>
      </c>
      <c r="E9" s="472" t="s">
        <v>2329</v>
      </c>
      <c r="F9" s="170"/>
    </row>
    <row r="10" spans="1:6" s="474" customFormat="1" ht="8.15" customHeight="1">
      <c r="B10" s="472"/>
      <c r="C10" s="472"/>
      <c r="D10" s="472"/>
      <c r="E10" s="472"/>
      <c r="F10" s="475"/>
    </row>
    <row r="11" spans="1:6" s="473" customFormat="1" ht="17.149999999999999" customHeight="1">
      <c r="A11" s="48" t="s">
        <v>36</v>
      </c>
      <c r="B11" s="174">
        <f>SUM(B12:B19)</f>
        <v>235</v>
      </c>
      <c r="C11" s="174">
        <f>SUM(C12:C19)</f>
        <v>1</v>
      </c>
      <c r="D11" s="174">
        <f>SUM(D12:D19)</f>
        <v>106</v>
      </c>
      <c r="E11" s="174">
        <f>SUM(E12:E19)</f>
        <v>1</v>
      </c>
      <c r="F11" s="50" t="s">
        <v>37</v>
      </c>
    </row>
    <row r="12" spans="1:6" s="474" customFormat="1" ht="17.149999999999999" customHeight="1">
      <c r="A12" s="51" t="s">
        <v>38</v>
      </c>
      <c r="B12" s="52">
        <v>38</v>
      </c>
      <c r="C12" s="52">
        <v>0</v>
      </c>
      <c r="D12" s="52">
        <v>24</v>
      </c>
      <c r="E12" s="52">
        <v>0</v>
      </c>
      <c r="F12" s="53" t="s">
        <v>39</v>
      </c>
    </row>
    <row r="13" spans="1:6" s="474" customFormat="1" ht="17.149999999999999" customHeight="1">
      <c r="A13" s="51" t="s">
        <v>40</v>
      </c>
      <c r="B13" s="52">
        <v>25</v>
      </c>
      <c r="C13" s="52">
        <v>0</v>
      </c>
      <c r="D13" s="52">
        <v>20</v>
      </c>
      <c r="E13" s="52">
        <v>0</v>
      </c>
      <c r="F13" s="53" t="s">
        <v>41</v>
      </c>
    </row>
    <row r="14" spans="1:6" s="474" customFormat="1" ht="17.149999999999999" customHeight="1">
      <c r="A14" s="54" t="s">
        <v>42</v>
      </c>
      <c r="B14" s="52">
        <v>4</v>
      </c>
      <c r="C14" s="52">
        <v>0</v>
      </c>
      <c r="D14" s="52">
        <v>4</v>
      </c>
      <c r="E14" s="52">
        <v>0</v>
      </c>
      <c r="F14" s="53" t="s">
        <v>43</v>
      </c>
    </row>
    <row r="15" spans="1:6" s="474" customFormat="1" ht="17.149999999999999" customHeight="1">
      <c r="A15" s="55" t="s">
        <v>44</v>
      </c>
      <c r="B15" s="52">
        <v>28</v>
      </c>
      <c r="C15" s="52">
        <v>0</v>
      </c>
      <c r="D15" s="52">
        <v>14</v>
      </c>
      <c r="E15" s="52">
        <v>0</v>
      </c>
      <c r="F15" s="53" t="s">
        <v>45</v>
      </c>
    </row>
    <row r="16" spans="1:6" s="474" customFormat="1" ht="17.149999999999999" customHeight="1">
      <c r="A16" s="55" t="s">
        <v>46</v>
      </c>
      <c r="B16" s="52">
        <v>17</v>
      </c>
      <c r="C16" s="52">
        <v>1</v>
      </c>
      <c r="D16" s="52">
        <v>15</v>
      </c>
      <c r="E16" s="52">
        <v>1</v>
      </c>
      <c r="F16" s="53" t="s">
        <v>47</v>
      </c>
    </row>
    <row r="17" spans="1:6" s="474" customFormat="1" ht="17.149999999999999" customHeight="1">
      <c r="A17" s="55" t="s">
        <v>48</v>
      </c>
      <c r="B17" s="52">
        <v>61</v>
      </c>
      <c r="C17" s="52">
        <v>0</v>
      </c>
      <c r="D17" s="52">
        <v>7</v>
      </c>
      <c r="E17" s="52">
        <v>0</v>
      </c>
      <c r="F17" s="53" t="s">
        <v>49</v>
      </c>
    </row>
    <row r="18" spans="1:6" s="474" customFormat="1" ht="17.149999999999999" customHeight="1">
      <c r="A18" s="55" t="s">
        <v>50</v>
      </c>
      <c r="B18" s="52">
        <v>44</v>
      </c>
      <c r="C18" s="52">
        <v>0</v>
      </c>
      <c r="D18" s="52">
        <v>20</v>
      </c>
      <c r="E18" s="52">
        <v>0</v>
      </c>
      <c r="F18" s="53" t="s">
        <v>51</v>
      </c>
    </row>
    <row r="19" spans="1:6" s="474" customFormat="1" ht="17.149999999999999" customHeight="1">
      <c r="A19" s="55" t="s">
        <v>52</v>
      </c>
      <c r="B19" s="52">
        <v>18</v>
      </c>
      <c r="C19" s="52">
        <v>0</v>
      </c>
      <c r="D19" s="52">
        <v>2</v>
      </c>
      <c r="E19" s="52">
        <v>0</v>
      </c>
      <c r="F19" s="53" t="s">
        <v>53</v>
      </c>
    </row>
    <row r="20" spans="1:6" s="474" customFormat="1" ht="17.149999999999999" customHeight="1">
      <c r="A20" s="56" t="s">
        <v>54</v>
      </c>
      <c r="B20" s="174">
        <f>SUM(B21:B28)</f>
        <v>175</v>
      </c>
      <c r="C20" s="174">
        <f>SUM(C21:C28)</f>
        <v>1</v>
      </c>
      <c r="D20" s="174">
        <f>SUM(D21:D28)</f>
        <v>59</v>
      </c>
      <c r="E20" s="174">
        <f>SUM(E21:E28)</f>
        <v>1</v>
      </c>
      <c r="F20" s="57" t="s">
        <v>55</v>
      </c>
    </row>
    <row r="21" spans="1:6" s="474" customFormat="1" ht="17.149999999999999" customHeight="1">
      <c r="A21" s="51" t="s">
        <v>56</v>
      </c>
      <c r="B21" s="52">
        <v>23</v>
      </c>
      <c r="C21" s="52">
        <v>0</v>
      </c>
      <c r="D21" s="52">
        <v>8</v>
      </c>
      <c r="E21" s="52">
        <v>0</v>
      </c>
      <c r="F21" s="58" t="s">
        <v>57</v>
      </c>
    </row>
    <row r="22" spans="1:6" s="474" customFormat="1" ht="17.149999999999999" customHeight="1">
      <c r="A22" s="51" t="s">
        <v>58</v>
      </c>
      <c r="B22" s="52">
        <v>17</v>
      </c>
      <c r="C22" s="52">
        <v>0</v>
      </c>
      <c r="D22" s="52">
        <v>12</v>
      </c>
      <c r="E22" s="52">
        <v>0</v>
      </c>
      <c r="F22" s="58" t="s">
        <v>59</v>
      </c>
    </row>
    <row r="23" spans="1:6" s="474" customFormat="1" ht="17.149999999999999" customHeight="1">
      <c r="A23" s="51" t="s">
        <v>60</v>
      </c>
      <c r="B23" s="52">
        <v>12</v>
      </c>
      <c r="C23" s="52">
        <v>0</v>
      </c>
      <c r="D23" s="52">
        <v>8</v>
      </c>
      <c r="E23" s="52">
        <v>0</v>
      </c>
      <c r="F23" s="58" t="s">
        <v>61</v>
      </c>
    </row>
    <row r="24" spans="1:6" s="474" customFormat="1" ht="17.149999999999999" customHeight="1">
      <c r="A24" s="51" t="s">
        <v>62</v>
      </c>
      <c r="B24" s="52">
        <v>14</v>
      </c>
      <c r="C24" s="52">
        <v>0</v>
      </c>
      <c r="D24" s="52">
        <v>7</v>
      </c>
      <c r="E24" s="52">
        <v>0</v>
      </c>
      <c r="F24" s="53" t="s">
        <v>63</v>
      </c>
    </row>
    <row r="25" spans="1:6" s="474" customFormat="1" ht="17.149999999999999" customHeight="1">
      <c r="A25" s="51" t="s">
        <v>64</v>
      </c>
      <c r="B25" s="52">
        <v>15</v>
      </c>
      <c r="C25" s="52">
        <v>0</v>
      </c>
      <c r="D25" s="52">
        <v>6</v>
      </c>
      <c r="E25" s="52">
        <v>0</v>
      </c>
      <c r="F25" s="58" t="s">
        <v>65</v>
      </c>
    </row>
    <row r="26" spans="1:6" s="474" customFormat="1" ht="17.149999999999999" customHeight="1">
      <c r="A26" s="51" t="s">
        <v>66</v>
      </c>
      <c r="B26" s="52">
        <v>37</v>
      </c>
      <c r="C26" s="52">
        <v>0</v>
      </c>
      <c r="D26" s="52">
        <v>9</v>
      </c>
      <c r="E26" s="52">
        <v>0</v>
      </c>
      <c r="F26" s="58" t="s">
        <v>67</v>
      </c>
    </row>
    <row r="27" spans="1:6" s="473" customFormat="1" ht="17.149999999999999" customHeight="1">
      <c r="A27" s="51" t="s">
        <v>68</v>
      </c>
      <c r="B27" s="52">
        <v>36</v>
      </c>
      <c r="C27" s="52">
        <v>1</v>
      </c>
      <c r="D27" s="52">
        <v>1</v>
      </c>
      <c r="E27" s="52">
        <v>1</v>
      </c>
      <c r="F27" s="58" t="s">
        <v>69</v>
      </c>
    </row>
    <row r="28" spans="1:6" s="474" customFormat="1" ht="17.149999999999999" customHeight="1">
      <c r="A28" s="51" t="s">
        <v>70</v>
      </c>
      <c r="B28" s="52">
        <v>21</v>
      </c>
      <c r="C28" s="52">
        <v>0</v>
      </c>
      <c r="D28" s="52">
        <v>8</v>
      </c>
      <c r="E28" s="52">
        <v>0</v>
      </c>
      <c r="F28" s="58" t="s">
        <v>71</v>
      </c>
    </row>
    <row r="29" spans="1:6" s="474" customFormat="1" ht="17.149999999999999" customHeight="1">
      <c r="A29" s="48" t="s">
        <v>72</v>
      </c>
      <c r="B29" s="174">
        <f>SUM(B30:B38)</f>
        <v>264</v>
      </c>
      <c r="C29" s="174">
        <f>SUM(C30:C38)</f>
        <v>1</v>
      </c>
      <c r="D29" s="174">
        <f>SUM(D30:D38)</f>
        <v>109</v>
      </c>
      <c r="E29" s="174">
        <f>SUM(E30:E38)</f>
        <v>1</v>
      </c>
      <c r="F29" s="50" t="s">
        <v>73</v>
      </c>
    </row>
    <row r="30" spans="1:6" s="474" customFormat="1" ht="17.149999999999999" customHeight="1">
      <c r="A30" s="59" t="s">
        <v>74</v>
      </c>
      <c r="B30" s="52">
        <v>50</v>
      </c>
      <c r="C30" s="52">
        <v>0</v>
      </c>
      <c r="D30" s="52">
        <v>10</v>
      </c>
      <c r="E30" s="52">
        <v>0</v>
      </c>
      <c r="F30" s="53" t="s">
        <v>75</v>
      </c>
    </row>
    <row r="31" spans="1:6" s="474" customFormat="1" ht="17.149999999999999" customHeight="1">
      <c r="A31" s="60" t="s">
        <v>76</v>
      </c>
      <c r="B31" s="52">
        <v>15</v>
      </c>
      <c r="C31" s="52">
        <v>1</v>
      </c>
      <c r="D31" s="52">
        <v>7</v>
      </c>
      <c r="E31" s="52">
        <v>1</v>
      </c>
      <c r="F31" s="53" t="s">
        <v>77</v>
      </c>
    </row>
    <row r="32" spans="1:6" s="474" customFormat="1" ht="17.149999999999999" customHeight="1">
      <c r="A32" s="59" t="s">
        <v>78</v>
      </c>
      <c r="B32" s="52">
        <v>16</v>
      </c>
      <c r="C32" s="52">
        <v>0</v>
      </c>
      <c r="D32" s="52">
        <v>8</v>
      </c>
      <c r="E32" s="52">
        <v>0</v>
      </c>
      <c r="F32" s="53" t="s">
        <v>79</v>
      </c>
    </row>
    <row r="33" spans="1:6" s="474" customFormat="1" ht="17.149999999999999" customHeight="1">
      <c r="A33" s="51" t="s">
        <v>80</v>
      </c>
      <c r="B33" s="52">
        <v>62</v>
      </c>
      <c r="C33" s="52">
        <v>0</v>
      </c>
      <c r="D33" s="52">
        <v>3</v>
      </c>
      <c r="E33" s="52">
        <v>0</v>
      </c>
      <c r="F33" s="53" t="s">
        <v>81</v>
      </c>
    </row>
    <row r="34" spans="1:6" s="473" customFormat="1" ht="17.149999999999999" customHeight="1">
      <c r="A34" s="60" t="s">
        <v>82</v>
      </c>
      <c r="B34" s="52">
        <v>13</v>
      </c>
      <c r="C34" s="52">
        <v>0</v>
      </c>
      <c r="D34" s="52">
        <v>8</v>
      </c>
      <c r="E34" s="52">
        <v>0</v>
      </c>
      <c r="F34" s="53" t="s">
        <v>1593</v>
      </c>
    </row>
    <row r="35" spans="1:6" s="474" customFormat="1" ht="17.149999999999999" customHeight="1">
      <c r="A35" s="51" t="s">
        <v>83</v>
      </c>
      <c r="B35" s="52">
        <v>24</v>
      </c>
      <c r="C35" s="52">
        <v>0</v>
      </c>
      <c r="D35" s="52">
        <v>13</v>
      </c>
      <c r="E35" s="52">
        <v>0</v>
      </c>
      <c r="F35" s="53" t="s">
        <v>84</v>
      </c>
    </row>
    <row r="36" spans="1:6" s="473" customFormat="1" ht="17.149999999999999" customHeight="1">
      <c r="A36" s="51" t="s">
        <v>85</v>
      </c>
      <c r="B36" s="52">
        <v>45</v>
      </c>
      <c r="C36" s="52">
        <v>0</v>
      </c>
      <c r="D36" s="52">
        <v>35</v>
      </c>
      <c r="E36" s="52">
        <v>0</v>
      </c>
      <c r="F36" s="53" t="s">
        <v>86</v>
      </c>
    </row>
    <row r="37" spans="1:6" s="474" customFormat="1" ht="17.149999999999999" customHeight="1">
      <c r="A37" s="51" t="s">
        <v>87</v>
      </c>
      <c r="B37" s="52">
        <v>27</v>
      </c>
      <c r="C37" s="52">
        <v>0</v>
      </c>
      <c r="D37" s="52">
        <v>13</v>
      </c>
      <c r="E37" s="52">
        <v>0</v>
      </c>
      <c r="F37" s="53" t="s">
        <v>88</v>
      </c>
    </row>
    <row r="38" spans="1:6" s="474" customFormat="1" ht="17.149999999999999" customHeight="1">
      <c r="A38" s="51" t="s">
        <v>89</v>
      </c>
      <c r="B38" s="52">
        <v>12</v>
      </c>
      <c r="C38" s="52">
        <v>0</v>
      </c>
      <c r="D38" s="52">
        <v>12</v>
      </c>
      <c r="E38" s="52">
        <v>0</v>
      </c>
      <c r="F38" s="53" t="s">
        <v>90</v>
      </c>
    </row>
    <row r="39" spans="1:6" s="474" customFormat="1" ht="17.149999999999999" customHeight="1">
      <c r="A39" s="61" t="s">
        <v>91</v>
      </c>
      <c r="B39" s="174">
        <f>SUM(B40:B46)</f>
        <v>277</v>
      </c>
      <c r="C39" s="174">
        <f>SUM(C40:C46)</f>
        <v>3</v>
      </c>
      <c r="D39" s="174">
        <f>SUM(D40:D46)</f>
        <v>100</v>
      </c>
      <c r="E39" s="174">
        <f>SUM(E40:E46)</f>
        <v>3</v>
      </c>
      <c r="F39" s="50" t="s">
        <v>92</v>
      </c>
    </row>
    <row r="40" spans="1:6" s="474" customFormat="1" ht="17.149999999999999" customHeight="1">
      <c r="A40" s="59" t="s">
        <v>93</v>
      </c>
      <c r="B40" s="52">
        <v>59</v>
      </c>
      <c r="C40" s="52">
        <v>0</v>
      </c>
      <c r="D40" s="52">
        <v>31</v>
      </c>
      <c r="E40" s="52">
        <v>0</v>
      </c>
      <c r="F40" s="58" t="s">
        <v>94</v>
      </c>
    </row>
    <row r="41" spans="1:6" s="474" customFormat="1" ht="17.149999999999999" customHeight="1">
      <c r="A41" s="59" t="s">
        <v>95</v>
      </c>
      <c r="B41" s="52">
        <v>33</v>
      </c>
      <c r="C41" s="52">
        <v>3</v>
      </c>
      <c r="D41" s="52">
        <v>17</v>
      </c>
      <c r="E41" s="52">
        <v>3</v>
      </c>
      <c r="F41" s="53" t="s">
        <v>96</v>
      </c>
    </row>
    <row r="42" spans="1:6" s="474" customFormat="1" ht="17.149999999999999" customHeight="1">
      <c r="A42" s="59" t="s">
        <v>97</v>
      </c>
      <c r="B42" s="52">
        <v>27</v>
      </c>
      <c r="C42" s="52">
        <v>0</v>
      </c>
      <c r="D42" s="52">
        <v>0</v>
      </c>
      <c r="E42" s="52">
        <v>0</v>
      </c>
      <c r="F42" s="53" t="s">
        <v>98</v>
      </c>
    </row>
    <row r="43" spans="1:6" s="474" customFormat="1" ht="17.149999999999999" customHeight="1">
      <c r="A43" s="59" t="s">
        <v>99</v>
      </c>
      <c r="B43" s="52">
        <v>60</v>
      </c>
      <c r="C43" s="52">
        <v>0</v>
      </c>
      <c r="D43" s="52">
        <v>4</v>
      </c>
      <c r="E43" s="52">
        <v>0</v>
      </c>
      <c r="F43" s="53" t="s">
        <v>100</v>
      </c>
    </row>
    <row r="44" spans="1:6" s="474" customFormat="1" ht="17.149999999999999" customHeight="1">
      <c r="A44" s="59" t="s">
        <v>101</v>
      </c>
      <c r="B44" s="52">
        <v>34</v>
      </c>
      <c r="C44" s="52">
        <v>0</v>
      </c>
      <c r="D44" s="52">
        <v>22</v>
      </c>
      <c r="E44" s="52">
        <v>0</v>
      </c>
      <c r="F44" s="58" t="s">
        <v>102</v>
      </c>
    </row>
    <row r="45" spans="1:6" s="474" customFormat="1" ht="17.149999999999999" customHeight="1">
      <c r="A45" s="59" t="s">
        <v>103</v>
      </c>
      <c r="B45" s="52">
        <v>20</v>
      </c>
      <c r="C45" s="52">
        <v>0</v>
      </c>
      <c r="D45" s="52">
        <v>13</v>
      </c>
      <c r="E45" s="52">
        <v>0</v>
      </c>
      <c r="F45" s="58" t="s">
        <v>104</v>
      </c>
    </row>
    <row r="46" spans="1:6" s="473" customFormat="1" ht="17.149999999999999" customHeight="1">
      <c r="A46" s="59" t="s">
        <v>105</v>
      </c>
      <c r="B46" s="52">
        <v>44</v>
      </c>
      <c r="C46" s="52">
        <v>0</v>
      </c>
      <c r="D46" s="52">
        <v>13</v>
      </c>
      <c r="E46" s="52">
        <v>0</v>
      </c>
      <c r="F46" s="53" t="s">
        <v>106</v>
      </c>
    </row>
    <row r="47" spans="1:6" s="474" customFormat="1" ht="17.149999999999999" customHeight="1">
      <c r="A47" s="62" t="s">
        <v>107</v>
      </c>
      <c r="B47" s="174">
        <f>SUM(B48:B52)</f>
        <v>159</v>
      </c>
      <c r="C47" s="174">
        <f>SUM(C48:C52)</f>
        <v>3</v>
      </c>
      <c r="D47" s="174">
        <f>SUM(D48:D52)</f>
        <v>100</v>
      </c>
      <c r="E47" s="174">
        <f>SUM(E48:E52)</f>
        <v>3</v>
      </c>
      <c r="F47" s="50" t="s">
        <v>108</v>
      </c>
    </row>
    <row r="48" spans="1:6" s="474" customFormat="1" ht="17.149999999999999" customHeight="1">
      <c r="A48" s="54" t="s">
        <v>109</v>
      </c>
      <c r="B48" s="52">
        <v>47</v>
      </c>
      <c r="C48" s="52">
        <v>2</v>
      </c>
      <c r="D48" s="52">
        <v>37</v>
      </c>
      <c r="E48" s="52">
        <v>2</v>
      </c>
      <c r="F48" s="53" t="s">
        <v>110</v>
      </c>
    </row>
    <row r="49" spans="1:6" s="110" customFormat="1" ht="17.149999999999999" customHeight="1">
      <c r="A49" s="59" t="s">
        <v>111</v>
      </c>
      <c r="B49" s="52">
        <v>31</v>
      </c>
      <c r="C49" s="52">
        <v>0</v>
      </c>
      <c r="D49" s="52">
        <v>18</v>
      </c>
      <c r="E49" s="52">
        <v>0</v>
      </c>
      <c r="F49" s="53" t="s">
        <v>112</v>
      </c>
    </row>
    <row r="50" spans="1:6" s="474" customFormat="1" ht="17.149999999999999" customHeight="1">
      <c r="A50" s="59" t="s">
        <v>113</v>
      </c>
      <c r="B50" s="52">
        <v>24</v>
      </c>
      <c r="C50" s="52">
        <v>1</v>
      </c>
      <c r="D50" s="52">
        <v>13</v>
      </c>
      <c r="E50" s="52">
        <v>1</v>
      </c>
      <c r="F50" s="53" t="s">
        <v>114</v>
      </c>
    </row>
    <row r="51" spans="1:6" s="474" customFormat="1" ht="17.149999999999999" customHeight="1">
      <c r="A51" s="59" t="s">
        <v>115</v>
      </c>
      <c r="B51" s="52">
        <v>19</v>
      </c>
      <c r="C51" s="52">
        <v>0</v>
      </c>
      <c r="D51" s="52">
        <v>10</v>
      </c>
      <c r="E51" s="52">
        <v>0</v>
      </c>
      <c r="F51" s="53" t="s">
        <v>116</v>
      </c>
    </row>
    <row r="52" spans="1:6" s="474" customFormat="1" ht="17.149999999999999" customHeight="1">
      <c r="A52" s="59" t="s">
        <v>117</v>
      </c>
      <c r="B52" s="52">
        <v>38</v>
      </c>
      <c r="C52" s="52">
        <v>0</v>
      </c>
      <c r="D52" s="52">
        <v>22</v>
      </c>
      <c r="E52" s="52">
        <v>0</v>
      </c>
      <c r="F52" s="58" t="s">
        <v>118</v>
      </c>
    </row>
    <row r="53" spans="1:6" s="474" customFormat="1" ht="15" customHeight="1">
      <c r="A53" s="235"/>
      <c r="B53" s="236"/>
      <c r="C53" s="236"/>
      <c r="D53" s="236"/>
      <c r="E53" s="236"/>
      <c r="F53" s="351"/>
    </row>
    <row r="54" spans="1:6" s="474" customFormat="1" ht="18.75" customHeight="1">
      <c r="A54" s="443" t="s">
        <v>397</v>
      </c>
      <c r="B54" s="466"/>
      <c r="C54" s="466"/>
      <c r="D54" s="466"/>
      <c r="E54" s="1903" t="s">
        <v>1618</v>
      </c>
      <c r="F54" s="1903"/>
    </row>
    <row r="55" spans="1:6" s="474" customFormat="1" ht="12.75" customHeight="1">
      <c r="A55" s="466"/>
      <c r="B55" s="466"/>
      <c r="C55" s="466"/>
      <c r="D55" s="466"/>
      <c r="E55" s="466"/>
      <c r="F55" s="467"/>
    </row>
    <row r="56" spans="1:6" s="473" customFormat="1" ht="18" customHeight="1">
      <c r="A56" s="468" t="s">
        <v>425</v>
      </c>
      <c r="B56" s="466"/>
      <c r="C56" s="466"/>
      <c r="D56" s="466"/>
      <c r="E56" s="1906" t="s">
        <v>426</v>
      </c>
      <c r="F56" s="1906"/>
    </row>
    <row r="57" spans="1:6" s="474" customFormat="1" ht="17.25" customHeight="1">
      <c r="A57" s="468" t="s">
        <v>271</v>
      </c>
      <c r="B57" s="466"/>
      <c r="C57" s="466"/>
      <c r="D57" s="466"/>
      <c r="E57" s="1907" t="s">
        <v>427</v>
      </c>
      <c r="F57" s="1907"/>
    </row>
    <row r="58" spans="1:6" s="474" customFormat="1" ht="12.75" customHeight="1">
      <c r="A58" s="468"/>
      <c r="B58" s="466"/>
      <c r="C58" s="466"/>
      <c r="D58" s="466"/>
      <c r="E58" s="466"/>
      <c r="F58" s="469"/>
    </row>
    <row r="59" spans="1:6" s="474" customFormat="1" ht="15" customHeight="1">
      <c r="A59" s="105" t="s">
        <v>2309</v>
      </c>
      <c r="B59" s="1908" t="s">
        <v>419</v>
      </c>
      <c r="C59" s="1908"/>
      <c r="D59" s="1908" t="s">
        <v>420</v>
      </c>
      <c r="E59" s="1908"/>
      <c r="F59" s="1817" t="s">
        <v>2310</v>
      </c>
    </row>
    <row r="60" spans="1:6" s="474" customFormat="1" ht="15" customHeight="1">
      <c r="A60" s="162"/>
      <c r="B60" s="1909" t="s">
        <v>355</v>
      </c>
      <c r="C60" s="1910"/>
      <c r="D60" s="1909" t="s">
        <v>421</v>
      </c>
      <c r="E60" s="1909"/>
      <c r="F60" s="162"/>
    </row>
    <row r="61" spans="1:6" s="474" customFormat="1" ht="15" customHeight="1">
      <c r="A61" s="90"/>
      <c r="B61" s="470" t="s">
        <v>1877</v>
      </c>
      <c r="C61" s="470" t="s">
        <v>422</v>
      </c>
      <c r="D61" s="470" t="s">
        <v>1877</v>
      </c>
      <c r="E61" s="470" t="s">
        <v>422</v>
      </c>
      <c r="F61" s="471"/>
    </row>
    <row r="62" spans="1:6" s="474" customFormat="1" ht="15" customHeight="1">
      <c r="A62" s="167"/>
      <c r="B62" s="472" t="s">
        <v>423</v>
      </c>
      <c r="C62" s="472" t="s">
        <v>424</v>
      </c>
      <c r="D62" s="472" t="s">
        <v>423</v>
      </c>
      <c r="E62" s="472" t="s">
        <v>424</v>
      </c>
      <c r="F62" s="170"/>
    </row>
    <row r="63" spans="1:6" s="474" customFormat="1" ht="15" customHeight="1">
      <c r="B63" s="472"/>
      <c r="C63" s="476"/>
      <c r="E63" s="476"/>
      <c r="F63" s="475"/>
    </row>
    <row r="64" spans="1:6" s="474" customFormat="1" ht="15" customHeight="1">
      <c r="A64" s="65" t="s">
        <v>121</v>
      </c>
      <c r="B64" s="200">
        <f>SUM(B65:B73)</f>
        <v>381</v>
      </c>
      <c r="C64" s="200">
        <f>SUM(C65:C73)</f>
        <v>2</v>
      </c>
      <c r="D64" s="200">
        <f>SUM(D65:D73)</f>
        <v>116</v>
      </c>
      <c r="E64" s="200">
        <f>SUM(E65:E73)</f>
        <v>1</v>
      </c>
      <c r="F64" s="66" t="s">
        <v>122</v>
      </c>
    </row>
    <row r="65" spans="1:6" s="473" customFormat="1" ht="15" customHeight="1">
      <c r="A65" s="201" t="s">
        <v>123</v>
      </c>
      <c r="B65" s="52">
        <v>15</v>
      </c>
      <c r="C65" s="52">
        <v>0</v>
      </c>
      <c r="D65" s="52">
        <v>6</v>
      </c>
      <c r="E65" s="52">
        <v>0</v>
      </c>
      <c r="F65" s="202" t="s">
        <v>124</v>
      </c>
    </row>
    <row r="66" spans="1:6" s="474" customFormat="1" ht="15" customHeight="1">
      <c r="A66" s="201" t="s">
        <v>125</v>
      </c>
      <c r="B66" s="52">
        <v>22</v>
      </c>
      <c r="C66" s="52">
        <v>1</v>
      </c>
      <c r="D66" s="52">
        <v>8</v>
      </c>
      <c r="E66" s="52">
        <v>0</v>
      </c>
      <c r="F66" s="202" t="s">
        <v>126</v>
      </c>
    </row>
    <row r="67" spans="1:6" s="474" customFormat="1" ht="15" customHeight="1">
      <c r="A67" s="201" t="s">
        <v>223</v>
      </c>
      <c r="B67" s="176">
        <v>160</v>
      </c>
      <c r="C67" s="176">
        <v>0</v>
      </c>
      <c r="D67" s="176">
        <v>0</v>
      </c>
      <c r="E67" s="176">
        <v>0</v>
      </c>
      <c r="F67" s="202" t="s">
        <v>128</v>
      </c>
    </row>
    <row r="68" spans="1:6" s="474" customFormat="1" ht="15" customHeight="1">
      <c r="A68" s="201" t="s">
        <v>129</v>
      </c>
      <c r="B68" s="52">
        <v>41</v>
      </c>
      <c r="C68" s="52">
        <v>0</v>
      </c>
      <c r="D68" s="52">
        <v>25</v>
      </c>
      <c r="E68" s="52">
        <v>0</v>
      </c>
      <c r="F68" s="202" t="s">
        <v>130</v>
      </c>
    </row>
    <row r="69" spans="1:6" s="474" customFormat="1" ht="15" customHeight="1">
      <c r="A69" s="201" t="s">
        <v>131</v>
      </c>
      <c r="B69" s="52">
        <v>27</v>
      </c>
      <c r="C69" s="52">
        <v>0</v>
      </c>
      <c r="D69" s="52">
        <v>14</v>
      </c>
      <c r="E69" s="52">
        <v>0</v>
      </c>
      <c r="F69" s="202" t="s">
        <v>132</v>
      </c>
    </row>
    <row r="70" spans="1:6" s="474" customFormat="1" ht="15" customHeight="1">
      <c r="A70" s="201" t="s">
        <v>133</v>
      </c>
      <c r="B70" s="52">
        <v>28</v>
      </c>
      <c r="C70" s="52">
        <v>0</v>
      </c>
      <c r="D70" s="52">
        <v>16</v>
      </c>
      <c r="E70" s="52">
        <v>0</v>
      </c>
      <c r="F70" s="202" t="s">
        <v>134</v>
      </c>
    </row>
    <row r="71" spans="1:6" s="473" customFormat="1" ht="15" customHeight="1">
      <c r="A71" s="201" t="s">
        <v>135</v>
      </c>
      <c r="B71" s="52">
        <v>29</v>
      </c>
      <c r="C71" s="52">
        <v>0</v>
      </c>
      <c r="D71" s="52">
        <v>7</v>
      </c>
      <c r="E71" s="52">
        <v>0</v>
      </c>
      <c r="F71" s="202" t="s">
        <v>136</v>
      </c>
    </row>
    <row r="72" spans="1:6" s="474" customFormat="1" ht="15" customHeight="1">
      <c r="A72" s="201" t="s">
        <v>137</v>
      </c>
      <c r="B72" s="52">
        <v>38</v>
      </c>
      <c r="C72" s="52">
        <v>1</v>
      </c>
      <c r="D72" s="52">
        <v>25</v>
      </c>
      <c r="E72" s="52">
        <v>1</v>
      </c>
      <c r="F72" s="202" t="s">
        <v>138</v>
      </c>
    </row>
    <row r="73" spans="1:6" s="474" customFormat="1" ht="15" customHeight="1">
      <c r="A73" s="201" t="s">
        <v>139</v>
      </c>
      <c r="B73" s="52">
        <v>21</v>
      </c>
      <c r="C73" s="52">
        <v>0</v>
      </c>
      <c r="D73" s="52">
        <v>15</v>
      </c>
      <c r="E73" s="52">
        <v>0</v>
      </c>
      <c r="F73" s="202" t="s">
        <v>140</v>
      </c>
    </row>
    <row r="74" spans="1:6" s="474" customFormat="1" ht="15" customHeight="1">
      <c r="A74" s="71" t="s">
        <v>141</v>
      </c>
      <c r="B74" s="200">
        <f>SUM(B75:B82)</f>
        <v>261</v>
      </c>
      <c r="C74" s="200">
        <f>SUM(C75:C82)</f>
        <v>4</v>
      </c>
      <c r="D74" s="200">
        <f>SUM(D75:D82)</f>
        <v>156</v>
      </c>
      <c r="E74" s="200">
        <f>SUM(E75:E82)</f>
        <v>3</v>
      </c>
      <c r="F74" s="72" t="s">
        <v>142</v>
      </c>
    </row>
    <row r="75" spans="1:6" s="474" customFormat="1" ht="15" customHeight="1">
      <c r="A75" s="201" t="s">
        <v>143</v>
      </c>
      <c r="B75" s="52">
        <v>34</v>
      </c>
      <c r="C75" s="52">
        <v>2</v>
      </c>
      <c r="D75" s="52">
        <v>28</v>
      </c>
      <c r="E75" s="52">
        <v>2</v>
      </c>
      <c r="F75" s="202" t="s">
        <v>144</v>
      </c>
    </row>
    <row r="76" spans="1:6" s="474" customFormat="1" ht="15" customHeight="1">
      <c r="A76" s="201" t="s">
        <v>145</v>
      </c>
      <c r="B76" s="52">
        <v>21</v>
      </c>
      <c r="C76" s="52">
        <v>0</v>
      </c>
      <c r="D76" s="52">
        <v>17</v>
      </c>
      <c r="E76" s="52">
        <v>0</v>
      </c>
      <c r="F76" s="202" t="s">
        <v>146</v>
      </c>
    </row>
    <row r="77" spans="1:6" s="474" customFormat="1" ht="15" customHeight="1">
      <c r="A77" s="201" t="s">
        <v>147</v>
      </c>
      <c r="B77" s="52">
        <v>29</v>
      </c>
      <c r="C77" s="52">
        <v>0</v>
      </c>
      <c r="D77" s="52">
        <v>20</v>
      </c>
      <c r="E77" s="52">
        <v>0</v>
      </c>
      <c r="F77" s="202" t="s">
        <v>148</v>
      </c>
    </row>
    <row r="78" spans="1:6" s="473" customFormat="1" ht="15" customHeight="1">
      <c r="A78" s="201" t="s">
        <v>149</v>
      </c>
      <c r="B78" s="52">
        <v>29</v>
      </c>
      <c r="C78" s="52">
        <v>1</v>
      </c>
      <c r="D78" s="52">
        <v>22</v>
      </c>
      <c r="E78" s="52">
        <v>1</v>
      </c>
      <c r="F78" s="202" t="s">
        <v>150</v>
      </c>
    </row>
    <row r="79" spans="1:6" s="473" customFormat="1" ht="15" customHeight="1">
      <c r="A79" s="201" t="s">
        <v>151</v>
      </c>
      <c r="B79" s="52">
        <v>76</v>
      </c>
      <c r="C79" s="52">
        <v>1</v>
      </c>
      <c r="D79" s="52">
        <v>26</v>
      </c>
      <c r="E79" s="52">
        <v>0</v>
      </c>
      <c r="F79" s="202" t="s">
        <v>152</v>
      </c>
    </row>
    <row r="80" spans="1:6" s="110" customFormat="1" ht="15" customHeight="1">
      <c r="A80" s="201" t="s">
        <v>153</v>
      </c>
      <c r="B80" s="52">
        <v>20</v>
      </c>
      <c r="C80" s="52">
        <v>0</v>
      </c>
      <c r="D80" s="52">
        <v>12</v>
      </c>
      <c r="E80" s="52">
        <v>0</v>
      </c>
      <c r="F80" s="202" t="s">
        <v>154</v>
      </c>
    </row>
    <row r="81" spans="1:6" s="474" customFormat="1" ht="12" customHeight="1">
      <c r="A81" s="201" t="s">
        <v>155</v>
      </c>
      <c r="B81" s="52">
        <v>37</v>
      </c>
      <c r="C81" s="52">
        <v>0</v>
      </c>
      <c r="D81" s="52">
        <v>22</v>
      </c>
      <c r="E81" s="52">
        <v>0</v>
      </c>
      <c r="F81" s="202" t="s">
        <v>1868</v>
      </c>
    </row>
    <row r="82" spans="1:6" s="474" customFormat="1" ht="14">
      <c r="A82" s="201" t="s">
        <v>156</v>
      </c>
      <c r="B82" s="52">
        <v>15</v>
      </c>
      <c r="C82" s="52">
        <v>0</v>
      </c>
      <c r="D82" s="52">
        <v>9</v>
      </c>
      <c r="E82" s="52">
        <v>0</v>
      </c>
      <c r="F82" s="202" t="s">
        <v>157</v>
      </c>
    </row>
    <row r="83" spans="1:6" s="474" customFormat="1" ht="14">
      <c r="A83" s="73" t="s">
        <v>158</v>
      </c>
      <c r="B83" s="200">
        <f>SUM(B84:B88)</f>
        <v>135</v>
      </c>
      <c r="C83" s="200">
        <f>SUM(C84:C88)</f>
        <v>5</v>
      </c>
      <c r="D83" s="200">
        <f>SUM(D84:D88)</f>
        <v>100</v>
      </c>
      <c r="E83" s="200">
        <f>SUM(E84:E88)</f>
        <v>5</v>
      </c>
      <c r="F83" s="66" t="s">
        <v>159</v>
      </c>
    </row>
    <row r="84" spans="1:6" ht="14">
      <c r="A84" s="201" t="s">
        <v>160</v>
      </c>
      <c r="B84" s="52">
        <v>37</v>
      </c>
      <c r="C84" s="52">
        <v>0</v>
      </c>
      <c r="D84" s="52">
        <v>23</v>
      </c>
      <c r="E84" s="52">
        <v>0</v>
      </c>
      <c r="F84" s="202" t="s">
        <v>161</v>
      </c>
    </row>
    <row r="85" spans="1:6" ht="14">
      <c r="A85" s="201" t="s">
        <v>162</v>
      </c>
      <c r="B85" s="52">
        <v>20</v>
      </c>
      <c r="C85" s="52">
        <v>0</v>
      </c>
      <c r="D85" s="52">
        <v>16</v>
      </c>
      <c r="E85" s="52">
        <v>0</v>
      </c>
      <c r="F85" s="202" t="s">
        <v>163</v>
      </c>
    </row>
    <row r="86" spans="1:6" ht="14">
      <c r="A86" s="201" t="s">
        <v>164</v>
      </c>
      <c r="B86" s="52">
        <v>22</v>
      </c>
      <c r="C86" s="52">
        <v>3</v>
      </c>
      <c r="D86" s="52">
        <v>16</v>
      </c>
      <c r="E86" s="52">
        <v>3</v>
      </c>
      <c r="F86" s="202" t="s">
        <v>165</v>
      </c>
    </row>
    <row r="87" spans="1:6" ht="14">
      <c r="A87" s="201" t="s">
        <v>166</v>
      </c>
      <c r="B87" s="52">
        <v>31</v>
      </c>
      <c r="C87" s="52">
        <v>2</v>
      </c>
      <c r="D87" s="52">
        <v>25</v>
      </c>
      <c r="E87" s="52">
        <v>2</v>
      </c>
      <c r="F87" s="202" t="s">
        <v>167</v>
      </c>
    </row>
    <row r="88" spans="1:6" ht="14">
      <c r="A88" s="201" t="s">
        <v>168</v>
      </c>
      <c r="B88" s="52">
        <v>25</v>
      </c>
      <c r="C88" s="52">
        <v>0</v>
      </c>
      <c r="D88" s="52">
        <v>20</v>
      </c>
      <c r="E88" s="52">
        <v>0</v>
      </c>
      <c r="F88" s="202" t="s">
        <v>169</v>
      </c>
    </row>
    <row r="89" spans="1:6" ht="14">
      <c r="A89" s="71" t="s">
        <v>170</v>
      </c>
      <c r="B89" s="200">
        <f>SUM(B90:B95)</f>
        <v>174</v>
      </c>
      <c r="C89" s="200">
        <f>SUM(C90:C95)</f>
        <v>3</v>
      </c>
      <c r="D89" s="200">
        <f>SUM(D90:D95)</f>
        <v>87</v>
      </c>
      <c r="E89" s="200">
        <f>SUM(E90:E95)</f>
        <v>3</v>
      </c>
      <c r="F89" s="72" t="s">
        <v>171</v>
      </c>
    </row>
    <row r="90" spans="1:6" ht="14">
      <c r="A90" s="201" t="s">
        <v>172</v>
      </c>
      <c r="B90" s="52">
        <v>40</v>
      </c>
      <c r="C90" s="52">
        <v>0</v>
      </c>
      <c r="D90" s="52">
        <v>14</v>
      </c>
      <c r="E90" s="52">
        <v>0</v>
      </c>
      <c r="F90" s="202" t="s">
        <v>173</v>
      </c>
    </row>
    <row r="91" spans="1:6" ht="14">
      <c r="A91" s="201" t="s">
        <v>174</v>
      </c>
      <c r="B91" s="52">
        <v>25</v>
      </c>
      <c r="C91" s="52">
        <v>1</v>
      </c>
      <c r="D91" s="52">
        <v>20</v>
      </c>
      <c r="E91" s="52">
        <v>1</v>
      </c>
      <c r="F91" s="202" t="s">
        <v>1870</v>
      </c>
    </row>
    <row r="92" spans="1:6" ht="14">
      <c r="A92" s="201" t="s">
        <v>176</v>
      </c>
      <c r="B92" s="52">
        <v>37</v>
      </c>
      <c r="C92" s="52">
        <v>0</v>
      </c>
      <c r="D92" s="52">
        <v>5</v>
      </c>
      <c r="E92" s="52">
        <v>0</v>
      </c>
      <c r="F92" s="202" t="s">
        <v>1875</v>
      </c>
    </row>
    <row r="93" spans="1:6" ht="14">
      <c r="A93" s="201" t="s">
        <v>178</v>
      </c>
      <c r="B93" s="52">
        <v>44</v>
      </c>
      <c r="C93" s="52">
        <v>0</v>
      </c>
      <c r="D93" s="52">
        <v>32</v>
      </c>
      <c r="E93" s="52">
        <v>0</v>
      </c>
      <c r="F93" s="202" t="s">
        <v>179</v>
      </c>
    </row>
    <row r="94" spans="1:6" ht="14">
      <c r="A94" s="201" t="s">
        <v>180</v>
      </c>
      <c r="B94" s="52">
        <v>17</v>
      </c>
      <c r="C94" s="52">
        <v>0</v>
      </c>
      <c r="D94" s="52">
        <v>11</v>
      </c>
      <c r="E94" s="52">
        <v>0</v>
      </c>
      <c r="F94" s="202" t="s">
        <v>181</v>
      </c>
    </row>
    <row r="95" spans="1:6" ht="14">
      <c r="A95" s="201" t="s">
        <v>182</v>
      </c>
      <c r="B95" s="52">
        <v>11</v>
      </c>
      <c r="C95" s="52">
        <v>2</v>
      </c>
      <c r="D95" s="52">
        <v>5</v>
      </c>
      <c r="E95" s="52">
        <v>2</v>
      </c>
      <c r="F95" s="202" t="s">
        <v>183</v>
      </c>
    </row>
    <row r="96" spans="1:6" ht="14">
      <c r="A96" s="74" t="s">
        <v>184</v>
      </c>
      <c r="B96" s="200">
        <f>SUM(B97:B100)</f>
        <v>52</v>
      </c>
      <c r="C96" s="200">
        <f>SUM(C97:C100)</f>
        <v>2</v>
      </c>
      <c r="D96" s="200">
        <f>SUM(D97:D100)</f>
        <v>22</v>
      </c>
      <c r="E96" s="200">
        <f>SUM(E97:E100)</f>
        <v>1</v>
      </c>
      <c r="F96" s="72" t="s">
        <v>185</v>
      </c>
    </row>
    <row r="97" spans="1:6" ht="14">
      <c r="A97" s="201" t="s">
        <v>186</v>
      </c>
      <c r="B97" s="52">
        <v>5</v>
      </c>
      <c r="C97" s="52">
        <v>0</v>
      </c>
      <c r="D97" s="52">
        <v>1</v>
      </c>
      <c r="E97" s="52">
        <v>0</v>
      </c>
      <c r="F97" s="202" t="s">
        <v>187</v>
      </c>
    </row>
    <row r="98" spans="1:6" ht="14">
      <c r="A98" s="201" t="s">
        <v>188</v>
      </c>
      <c r="B98" s="52">
        <v>20</v>
      </c>
      <c r="C98" s="52">
        <v>1</v>
      </c>
      <c r="D98" s="52">
        <v>7</v>
      </c>
      <c r="E98" s="52">
        <v>0</v>
      </c>
      <c r="F98" s="202" t="s">
        <v>189</v>
      </c>
    </row>
    <row r="99" spans="1:6" ht="14">
      <c r="A99" s="201" t="s">
        <v>190</v>
      </c>
      <c r="B99" s="52">
        <v>18</v>
      </c>
      <c r="C99" s="52">
        <v>1</v>
      </c>
      <c r="D99" s="52">
        <v>14</v>
      </c>
      <c r="E99" s="52">
        <v>1</v>
      </c>
      <c r="F99" s="202" t="s">
        <v>191</v>
      </c>
    </row>
    <row r="100" spans="1:6" ht="14">
      <c r="A100" s="201" t="s">
        <v>192</v>
      </c>
      <c r="B100" s="52">
        <v>9</v>
      </c>
      <c r="C100" s="52">
        <v>0</v>
      </c>
      <c r="D100" s="52">
        <v>0</v>
      </c>
      <c r="E100" s="52">
        <v>0</v>
      </c>
      <c r="F100" s="202" t="s">
        <v>193</v>
      </c>
    </row>
    <row r="101" spans="1:6" ht="14">
      <c r="A101" s="65" t="s">
        <v>194</v>
      </c>
      <c r="B101" s="200">
        <f>SUM(B102:B105)</f>
        <v>36</v>
      </c>
      <c r="C101" s="200">
        <f>SUM(C102:C105)</f>
        <v>1</v>
      </c>
      <c r="D101" s="200">
        <f>SUM(D102:D105)</f>
        <v>2</v>
      </c>
      <c r="E101" s="200">
        <f>SUM(E102:E105)</f>
        <v>1</v>
      </c>
      <c r="F101" s="72" t="s">
        <v>195</v>
      </c>
    </row>
    <row r="102" spans="1:6" ht="14">
      <c r="A102" s="201" t="s">
        <v>196</v>
      </c>
      <c r="B102" s="52">
        <v>8</v>
      </c>
      <c r="C102" s="52">
        <v>0</v>
      </c>
      <c r="D102" s="52">
        <v>0</v>
      </c>
      <c r="E102" s="52">
        <v>0</v>
      </c>
      <c r="F102" s="202" t="s">
        <v>197</v>
      </c>
    </row>
    <row r="103" spans="1:6" ht="14">
      <c r="A103" s="201" t="s">
        <v>198</v>
      </c>
      <c r="B103" s="52">
        <v>7</v>
      </c>
      <c r="C103" s="52">
        <v>0</v>
      </c>
      <c r="D103" s="52">
        <v>0</v>
      </c>
      <c r="E103" s="52">
        <v>0</v>
      </c>
      <c r="F103" s="202" t="s">
        <v>199</v>
      </c>
    </row>
    <row r="104" spans="1:6" ht="14">
      <c r="A104" s="201" t="s">
        <v>200</v>
      </c>
      <c r="B104" s="52">
        <v>19</v>
      </c>
      <c r="C104" s="52">
        <v>0</v>
      </c>
      <c r="D104" s="52">
        <v>1</v>
      </c>
      <c r="E104" s="52">
        <v>0</v>
      </c>
      <c r="F104" s="202" t="s">
        <v>201</v>
      </c>
    </row>
    <row r="105" spans="1:6" ht="14">
      <c r="A105" s="201" t="s">
        <v>202</v>
      </c>
      <c r="B105" s="52">
        <v>2</v>
      </c>
      <c r="C105" s="52">
        <v>1</v>
      </c>
      <c r="D105" s="52">
        <v>1</v>
      </c>
      <c r="E105" s="52">
        <v>1</v>
      </c>
      <c r="F105" s="202" t="s">
        <v>203</v>
      </c>
    </row>
    <row r="106" spans="1:6" ht="14">
      <c r="A106" s="74" t="s">
        <v>204</v>
      </c>
      <c r="B106" s="200">
        <f>SUM(B107:B108)</f>
        <v>10</v>
      </c>
      <c r="C106" s="1491">
        <v>0</v>
      </c>
      <c r="D106" s="200">
        <f>SUM(D107:D108)</f>
        <v>1</v>
      </c>
      <c r="E106" s="52">
        <v>0</v>
      </c>
      <c r="F106" s="72" t="s">
        <v>205</v>
      </c>
    </row>
    <row r="107" spans="1:6" ht="14">
      <c r="A107" s="75" t="s">
        <v>206</v>
      </c>
      <c r="B107" s="52">
        <v>1</v>
      </c>
      <c r="C107" s="52">
        <v>0</v>
      </c>
      <c r="D107" s="52">
        <v>1</v>
      </c>
      <c r="E107" s="52">
        <v>0</v>
      </c>
      <c r="F107" s="76" t="s">
        <v>2517</v>
      </c>
    </row>
    <row r="108" spans="1:6" ht="14">
      <c r="A108" s="51" t="s">
        <v>208</v>
      </c>
      <c r="B108" s="52">
        <v>9</v>
      </c>
      <c r="C108" s="52">
        <v>0</v>
      </c>
      <c r="D108" s="52">
        <v>0</v>
      </c>
      <c r="E108" s="52">
        <v>0</v>
      </c>
      <c r="F108" s="76" t="s">
        <v>2516</v>
      </c>
    </row>
    <row r="109" spans="1:6" ht="14">
      <c r="A109" s="204" t="s">
        <v>226</v>
      </c>
      <c r="B109" s="205">
        <f>'colleg 17'!B47+'colleg 17'!B39+'colleg 17'!B29+'colleg 17'!B20+'colleg 17'!B11+'colleg 17'!B106+'colleg 17'!B101+'colleg 17'!B96+'colleg 17'!B89+'colleg 17'!B83+'colleg 17'!B74+'colleg 17'!B64</f>
        <v>2159</v>
      </c>
      <c r="C109" s="205">
        <f>'colleg 17'!C47+'colleg 17'!C39+'colleg 17'!C29+'colleg 17'!C20+'colleg 17'!C11+'colleg 17'!C106+'colleg 17'!C101+'colleg 17'!C96+'colleg 17'!C89+'colleg 17'!C83+'colleg 17'!C74+'colleg 17'!C64</f>
        <v>26</v>
      </c>
      <c r="D109" s="205">
        <f>'colleg 17'!D47+'colleg 17'!D39+'colleg 17'!D29+'colleg 17'!D20+'colleg 17'!D11+'colleg 17'!D106+'colleg 17'!D101+'colleg 17'!D96+'colleg 17'!D89+'colleg 17'!D83+'colleg 17'!D74+'colleg 17'!D64</f>
        <v>958</v>
      </c>
      <c r="E109" s="205">
        <f>'colleg 17'!E47+'colleg 17'!E39+'colleg 17'!E29+'colleg 17'!E20+'colleg 17'!E11+'colleg 17'!E106+'colleg 17'!E101+'colleg 17'!E96+'colleg 17'!E89+'colleg 17'!E83+'colleg 17'!E74+'colleg 17'!E64</f>
        <v>23</v>
      </c>
      <c r="F109" s="206" t="s">
        <v>16</v>
      </c>
    </row>
    <row r="110" spans="1:6" ht="14">
      <c r="A110" s="204"/>
      <c r="B110" s="236"/>
      <c r="C110" s="236"/>
      <c r="D110" s="236"/>
      <c r="E110" s="236"/>
      <c r="F110" s="206"/>
    </row>
    <row r="111" spans="1:6" ht="15">
      <c r="A111" s="204"/>
      <c r="B111" s="205"/>
      <c r="C111" s="236"/>
      <c r="D111" s="236"/>
      <c r="E111" s="236"/>
      <c r="F111" s="207"/>
    </row>
    <row r="112" spans="1:6" ht="15">
      <c r="A112" s="204"/>
      <c r="B112" s="236"/>
      <c r="C112" s="236"/>
      <c r="D112" s="236"/>
      <c r="E112" s="236"/>
      <c r="F112" s="207"/>
    </row>
    <row r="113" spans="1:6" ht="15">
      <c r="A113" s="110"/>
      <c r="B113" s="382"/>
      <c r="C113" s="382"/>
      <c r="D113" s="382"/>
      <c r="E113" s="382"/>
      <c r="F113" s="258"/>
    </row>
    <row r="114" spans="1:6" ht="14">
      <c r="A114" s="31" t="s">
        <v>1873</v>
      </c>
      <c r="B114" s="31"/>
      <c r="C114" s="31"/>
      <c r="D114" s="460"/>
      <c r="F114" s="32" t="s">
        <v>1872</v>
      </c>
    </row>
    <row r="116" spans="1:6" ht="14.5">
      <c r="A116" s="1905"/>
      <c r="B116" s="1905"/>
      <c r="C116" s="1905"/>
      <c r="D116" s="1905"/>
      <c r="E116" s="1905"/>
      <c r="F116" s="1905"/>
    </row>
  </sheetData>
  <mergeCells count="14">
    <mergeCell ref="E1:F1"/>
    <mergeCell ref="E3:F3"/>
    <mergeCell ref="B6:C6"/>
    <mergeCell ref="D6:E6"/>
    <mergeCell ref="B7:C7"/>
    <mergeCell ref="D7:E7"/>
    <mergeCell ref="A116:F116"/>
    <mergeCell ref="E54:F54"/>
    <mergeCell ref="E56:F56"/>
    <mergeCell ref="E57:F57"/>
    <mergeCell ref="B59:C59"/>
    <mergeCell ref="D59:E59"/>
    <mergeCell ref="B60:C60"/>
    <mergeCell ref="D60:E60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B78"/>
  <sheetViews>
    <sheetView topLeftCell="A76" zoomScalePageLayoutView="70" workbookViewId="0">
      <selection activeCell="F15" sqref="F15"/>
    </sheetView>
  </sheetViews>
  <sheetFormatPr defaultColWidth="10.90625" defaultRowHeight="14.5"/>
  <cols>
    <col min="1" max="1" width="110.7265625" customWidth="1"/>
    <col min="2" max="2" width="97.26953125" customWidth="1"/>
  </cols>
  <sheetData>
    <row r="1" spans="1:2" s="1176" customFormat="1" ht="33" customHeight="1">
      <c r="A1" s="1179" t="s">
        <v>1610</v>
      </c>
      <c r="B1" s="1180" t="s">
        <v>1717</v>
      </c>
    </row>
    <row r="2" spans="1:2" s="1176" customFormat="1" ht="16.5">
      <c r="A2" s="1174" t="s">
        <v>0</v>
      </c>
      <c r="B2" s="1175" t="s">
        <v>1</v>
      </c>
    </row>
    <row r="3" spans="1:2" s="1176" customFormat="1" ht="15.5">
      <c r="A3" s="1181" t="s">
        <v>1611</v>
      </c>
      <c r="B3" s="1182" t="s">
        <v>1612</v>
      </c>
    </row>
    <row r="4" spans="1:2" s="1176" customFormat="1" ht="15.5">
      <c r="A4" s="1181" t="s">
        <v>1674</v>
      </c>
      <c r="B4" s="1182" t="s">
        <v>1675</v>
      </c>
    </row>
    <row r="5" spans="1:2" s="1176" customFormat="1" ht="15.5">
      <c r="A5" s="1181" t="s">
        <v>1677</v>
      </c>
      <c r="B5" s="1182" t="s">
        <v>1678</v>
      </c>
    </row>
    <row r="6" spans="1:2" s="1176" customFormat="1" ht="16.5">
      <c r="A6" s="1174" t="s">
        <v>230</v>
      </c>
      <c r="B6" s="1175" t="s">
        <v>231</v>
      </c>
    </row>
    <row r="7" spans="1:2" s="1176" customFormat="1" ht="15.5">
      <c r="A7" s="1855" t="s">
        <v>1613</v>
      </c>
      <c r="B7" s="1854" t="s">
        <v>1614</v>
      </c>
    </row>
    <row r="8" spans="1:2" s="1176" customFormat="1" ht="15.5">
      <c r="A8" s="1855" t="s">
        <v>1673</v>
      </c>
      <c r="B8" s="1854" t="s">
        <v>1679</v>
      </c>
    </row>
    <row r="9" spans="1:2" s="1176" customFormat="1" ht="15.5">
      <c r="A9" s="1855" t="s">
        <v>2494</v>
      </c>
      <c r="B9" s="1854" t="s">
        <v>2502</v>
      </c>
    </row>
    <row r="10" spans="1:2" s="1176" customFormat="1" ht="15.5">
      <c r="A10" s="1855" t="s">
        <v>2495</v>
      </c>
      <c r="B10" s="1853" t="s">
        <v>2503</v>
      </c>
    </row>
    <row r="11" spans="1:2" s="1176" customFormat="1" ht="15.5">
      <c r="A11" s="1855" t="s">
        <v>2496</v>
      </c>
      <c r="B11" s="1853" t="s">
        <v>2504</v>
      </c>
    </row>
    <row r="12" spans="1:2" s="1176" customFormat="1" ht="15.5">
      <c r="A12" s="1855" t="s">
        <v>2497</v>
      </c>
      <c r="B12" s="1853" t="s">
        <v>2505</v>
      </c>
    </row>
    <row r="13" spans="1:2" s="1176" customFormat="1" ht="15.5">
      <c r="A13" s="1852" t="s">
        <v>2498</v>
      </c>
      <c r="B13" s="1853" t="s">
        <v>1615</v>
      </c>
    </row>
    <row r="14" spans="1:2" s="1176" customFormat="1" ht="15.5">
      <c r="A14" s="1852" t="s">
        <v>2499</v>
      </c>
      <c r="B14" s="1853" t="s">
        <v>2506</v>
      </c>
    </row>
    <row r="15" spans="1:2" s="1176" customFormat="1" ht="15.5">
      <c r="A15" s="1852" t="s">
        <v>1721</v>
      </c>
      <c r="B15" s="1853" t="s">
        <v>1680</v>
      </c>
    </row>
    <row r="16" spans="1:2" s="1176" customFormat="1" ht="15.5">
      <c r="A16" s="1852" t="s">
        <v>1681</v>
      </c>
      <c r="B16" s="1853" t="s">
        <v>1682</v>
      </c>
    </row>
    <row r="17" spans="1:2" s="1176" customFormat="1" ht="16.5">
      <c r="A17" s="1174" t="s">
        <v>368</v>
      </c>
      <c r="B17" s="1175" t="s">
        <v>369</v>
      </c>
    </row>
    <row r="18" spans="1:2" s="1176" customFormat="1" ht="15.5">
      <c r="A18" s="1852" t="s">
        <v>1616</v>
      </c>
      <c r="B18" s="1854" t="s">
        <v>1617</v>
      </c>
    </row>
    <row r="19" spans="1:2" s="1176" customFormat="1" ht="15.5">
      <c r="A19" s="1852" t="s">
        <v>1683</v>
      </c>
      <c r="B19" s="1853" t="s">
        <v>1684</v>
      </c>
    </row>
    <row r="20" spans="1:2" s="1176" customFormat="1" ht="16.5">
      <c r="A20" s="1174" t="s">
        <v>397</v>
      </c>
      <c r="B20" s="1175" t="s">
        <v>1618</v>
      </c>
    </row>
    <row r="21" spans="1:2" s="1176" customFormat="1" ht="15.5">
      <c r="A21" s="1855" t="s">
        <v>1619</v>
      </c>
      <c r="B21" s="1854" t="s">
        <v>1620</v>
      </c>
    </row>
    <row r="22" spans="1:2" s="1176" customFormat="1" ht="15.5">
      <c r="A22" s="1855" t="s">
        <v>1672</v>
      </c>
      <c r="B22" s="1854" t="s">
        <v>1685</v>
      </c>
    </row>
    <row r="23" spans="1:2" s="1176" customFormat="1" ht="15.5">
      <c r="A23" s="1855" t="s">
        <v>2500</v>
      </c>
      <c r="B23" s="1853" t="s">
        <v>2507</v>
      </c>
    </row>
    <row r="24" spans="1:2" s="1176" customFormat="1" ht="15.5">
      <c r="A24" s="1852" t="s">
        <v>1621</v>
      </c>
      <c r="B24" s="1853" t="s">
        <v>1622</v>
      </c>
    </row>
    <row r="25" spans="1:2" s="1176" customFormat="1" ht="15.5">
      <c r="A25" s="1852" t="s">
        <v>1623</v>
      </c>
      <c r="B25" s="1853" t="s">
        <v>1624</v>
      </c>
    </row>
    <row r="26" spans="1:2" s="1176" customFormat="1" ht="15.5">
      <c r="A26" s="1852" t="s">
        <v>1625</v>
      </c>
      <c r="B26" s="1853" t="s">
        <v>1626</v>
      </c>
    </row>
    <row r="27" spans="1:2" s="1176" customFormat="1" ht="15.5">
      <c r="A27" s="1852" t="s">
        <v>1627</v>
      </c>
      <c r="B27" s="1853" t="s">
        <v>1628</v>
      </c>
    </row>
    <row r="28" spans="1:2" s="1176" customFormat="1" ht="16.5">
      <c r="A28" s="1174" t="s">
        <v>475</v>
      </c>
      <c r="B28" s="1175" t="s">
        <v>1629</v>
      </c>
    </row>
    <row r="29" spans="1:2" s="1176" customFormat="1" ht="15.5">
      <c r="A29" s="1852" t="s">
        <v>1630</v>
      </c>
      <c r="B29" s="1854" t="s">
        <v>1631</v>
      </c>
    </row>
    <row r="30" spans="1:2" s="1176" customFormat="1" ht="15.5">
      <c r="A30" s="1852" t="s">
        <v>1632</v>
      </c>
      <c r="B30" s="1853" t="s">
        <v>1633</v>
      </c>
    </row>
    <row r="31" spans="1:2" s="1176" customFormat="1" ht="16.5">
      <c r="A31" s="1174" t="s">
        <v>502</v>
      </c>
      <c r="B31" s="1175" t="s">
        <v>503</v>
      </c>
    </row>
    <row r="32" spans="1:2" s="1176" customFormat="1" ht="15.5">
      <c r="A32" s="1184" t="s">
        <v>1634</v>
      </c>
      <c r="B32" s="1183" t="s">
        <v>1635</v>
      </c>
    </row>
    <row r="33" spans="1:2" s="1176" customFormat="1" ht="19.5" customHeight="1">
      <c r="A33" s="1184" t="s">
        <v>1636</v>
      </c>
      <c r="B33" s="1183" t="s">
        <v>1637</v>
      </c>
    </row>
    <row r="34" spans="1:2" s="1176" customFormat="1" ht="15.5">
      <c r="A34" s="1184" t="s">
        <v>1722</v>
      </c>
      <c r="B34" s="1183" t="s">
        <v>1686</v>
      </c>
    </row>
    <row r="35" spans="1:2" s="1176" customFormat="1" ht="15.5">
      <c r="A35" s="1184" t="s">
        <v>1638</v>
      </c>
      <c r="B35" s="1183" t="s">
        <v>1639</v>
      </c>
    </row>
    <row r="36" spans="1:2" s="1176" customFormat="1" ht="15.5">
      <c r="A36" s="1184" t="s">
        <v>1687</v>
      </c>
      <c r="B36" s="1183" t="s">
        <v>1688</v>
      </c>
    </row>
    <row r="37" spans="1:2" s="1176" customFormat="1" ht="15.5">
      <c r="A37" s="1184" t="s">
        <v>1640</v>
      </c>
      <c r="B37" s="1183" t="s">
        <v>1641</v>
      </c>
    </row>
    <row r="38" spans="1:2" s="1176" customFormat="1" ht="16.5">
      <c r="A38" s="1174" t="s">
        <v>652</v>
      </c>
      <c r="B38" s="1175" t="s">
        <v>653</v>
      </c>
    </row>
    <row r="39" spans="1:2" s="1176" customFormat="1" ht="15.5">
      <c r="A39" s="1184" t="s">
        <v>1642</v>
      </c>
      <c r="B39" s="1183" t="s">
        <v>1643</v>
      </c>
    </row>
    <row r="40" spans="1:2" s="1176" customFormat="1" ht="15.5">
      <c r="A40" s="1184" t="s">
        <v>1689</v>
      </c>
      <c r="B40" s="1183" t="s">
        <v>1690</v>
      </c>
    </row>
    <row r="41" spans="1:2" s="1176" customFormat="1" ht="16.5">
      <c r="A41" s="1174" t="s">
        <v>2508</v>
      </c>
      <c r="B41" s="1175" t="s">
        <v>2509</v>
      </c>
    </row>
    <row r="42" spans="1:2" s="1176" customFormat="1" ht="15.5">
      <c r="A42" s="1852" t="s">
        <v>1691</v>
      </c>
      <c r="B42" s="1853" t="s">
        <v>1692</v>
      </c>
    </row>
    <row r="43" spans="1:2" s="1176" customFormat="1" ht="15.5">
      <c r="A43" s="1852" t="s">
        <v>1693</v>
      </c>
      <c r="B43" s="1854" t="s">
        <v>1694</v>
      </c>
    </row>
    <row r="44" spans="1:2" s="1176" customFormat="1" ht="16.5">
      <c r="A44" s="1174" t="s">
        <v>1644</v>
      </c>
      <c r="B44" s="1175" t="s">
        <v>1645</v>
      </c>
    </row>
    <row r="45" spans="1:2" s="1176" customFormat="1" ht="15.5">
      <c r="A45" s="1852" t="s">
        <v>2501</v>
      </c>
      <c r="B45" s="1854" t="s">
        <v>2188</v>
      </c>
    </row>
    <row r="46" spans="1:2" s="1176" customFormat="1" ht="15.5">
      <c r="A46" s="1852" t="s">
        <v>2190</v>
      </c>
      <c r="B46" s="1854" t="s">
        <v>2189</v>
      </c>
    </row>
    <row r="47" spans="1:2" s="1176" customFormat="1" ht="15.5">
      <c r="A47" s="1852" t="s">
        <v>1646</v>
      </c>
      <c r="B47" s="1854" t="s">
        <v>1647</v>
      </c>
    </row>
    <row r="48" spans="1:2" s="1176" customFormat="1" ht="19.5" customHeight="1">
      <c r="A48" s="1852" t="s">
        <v>1695</v>
      </c>
      <c r="B48" s="1854" t="s">
        <v>1696</v>
      </c>
    </row>
    <row r="49" spans="1:2" s="1176" customFormat="1" ht="16.5">
      <c r="A49" s="1174" t="s">
        <v>872</v>
      </c>
      <c r="B49" s="1175" t="s">
        <v>1648</v>
      </c>
    </row>
    <row r="50" spans="1:2" s="1176" customFormat="1" ht="15.5">
      <c r="A50" s="1852" t="s">
        <v>1649</v>
      </c>
      <c r="B50" s="1853" t="s">
        <v>1650</v>
      </c>
    </row>
    <row r="51" spans="1:2" s="1176" customFormat="1" ht="15.5">
      <c r="A51" s="1852" t="s">
        <v>1697</v>
      </c>
      <c r="B51" s="1853" t="s">
        <v>1698</v>
      </c>
    </row>
    <row r="52" spans="1:2" s="1176" customFormat="1" ht="15.5">
      <c r="A52" s="1852" t="s">
        <v>1699</v>
      </c>
      <c r="B52" s="1853" t="s">
        <v>1700</v>
      </c>
    </row>
    <row r="53" spans="1:2" s="1176" customFormat="1" ht="15.5">
      <c r="A53" s="1852" t="s">
        <v>1651</v>
      </c>
      <c r="B53" s="1853" t="s">
        <v>1652</v>
      </c>
    </row>
    <row r="54" spans="1:2" s="1176" customFormat="1" ht="20.25" customHeight="1">
      <c r="A54" s="1852" t="s">
        <v>2512</v>
      </c>
      <c r="B54" s="1853" t="s">
        <v>1723</v>
      </c>
    </row>
    <row r="55" spans="1:2" s="1176" customFormat="1" ht="15.5">
      <c r="A55" s="1852" t="s">
        <v>1653</v>
      </c>
      <c r="B55" s="1853" t="s">
        <v>1724</v>
      </c>
    </row>
    <row r="56" spans="1:2" s="1176" customFormat="1" ht="15.5">
      <c r="A56" s="1852" t="s">
        <v>1701</v>
      </c>
      <c r="B56" s="1853" t="s">
        <v>1702</v>
      </c>
    </row>
    <row r="57" spans="1:2" s="1176" customFormat="1" ht="20.25" customHeight="1">
      <c r="A57" s="1852" t="s">
        <v>1718</v>
      </c>
      <c r="B57" s="1853" t="s">
        <v>1654</v>
      </c>
    </row>
    <row r="58" spans="1:2" s="1176" customFormat="1" ht="15.5">
      <c r="A58" s="1852" t="s">
        <v>1703</v>
      </c>
      <c r="B58" s="1853" t="s">
        <v>1704</v>
      </c>
    </row>
    <row r="59" spans="1:2" s="1176" customFormat="1" ht="15.5">
      <c r="A59" s="1852" t="s">
        <v>1705</v>
      </c>
      <c r="B59" s="1853" t="s">
        <v>1706</v>
      </c>
    </row>
    <row r="60" spans="1:2" s="1176" customFormat="1" ht="15.5">
      <c r="A60" s="1852" t="s">
        <v>1655</v>
      </c>
      <c r="B60" s="1853" t="s">
        <v>1725</v>
      </c>
    </row>
    <row r="61" spans="1:2" s="1176" customFormat="1" ht="16.5">
      <c r="A61" s="1174" t="s">
        <v>1656</v>
      </c>
      <c r="B61" s="1175" t="s">
        <v>1374</v>
      </c>
    </row>
    <row r="62" spans="1:2" s="1176" customFormat="1" ht="15.5">
      <c r="A62" s="1852" t="s">
        <v>1657</v>
      </c>
      <c r="B62" s="1853" t="s">
        <v>1658</v>
      </c>
    </row>
    <row r="63" spans="1:2" s="1176" customFormat="1" ht="15.5">
      <c r="A63" s="1852" t="s">
        <v>1659</v>
      </c>
      <c r="B63" s="1853" t="s">
        <v>1660</v>
      </c>
    </row>
    <row r="64" spans="1:2" s="1176" customFormat="1" ht="16.5">
      <c r="A64" s="1174" t="s">
        <v>1393</v>
      </c>
      <c r="B64" s="1175" t="s">
        <v>1661</v>
      </c>
    </row>
    <row r="65" spans="1:2" s="1176" customFormat="1" ht="15.5">
      <c r="A65" s="1852" t="s">
        <v>1707</v>
      </c>
      <c r="B65" s="1853" t="s">
        <v>1709</v>
      </c>
    </row>
    <row r="66" spans="1:2" s="1176" customFormat="1" ht="15.5">
      <c r="A66" s="1852" t="s">
        <v>1708</v>
      </c>
      <c r="B66" s="1853" t="s">
        <v>2510</v>
      </c>
    </row>
    <row r="67" spans="1:2" s="1176" customFormat="1" ht="20.25" customHeight="1">
      <c r="A67" s="1852" t="s">
        <v>2511</v>
      </c>
      <c r="B67" s="1853" t="s">
        <v>1710</v>
      </c>
    </row>
    <row r="68" spans="1:2" s="1176" customFormat="1" ht="15.5">
      <c r="A68" s="1852" t="s">
        <v>1662</v>
      </c>
      <c r="B68" s="1853" t="s">
        <v>1663</v>
      </c>
    </row>
    <row r="69" spans="1:2" s="1176" customFormat="1" ht="16.5">
      <c r="A69" s="1174" t="s">
        <v>1445</v>
      </c>
      <c r="B69" s="1175" t="s">
        <v>1446</v>
      </c>
    </row>
    <row r="70" spans="1:2" s="1176" customFormat="1" ht="15.5">
      <c r="A70" s="1852" t="s">
        <v>1664</v>
      </c>
      <c r="B70" s="1853" t="s">
        <v>1665</v>
      </c>
    </row>
    <row r="71" spans="1:2" s="1176" customFormat="1" ht="15.5">
      <c r="A71" s="1852" t="s">
        <v>1711</v>
      </c>
      <c r="B71" s="1853" t="s">
        <v>1713</v>
      </c>
    </row>
    <row r="72" spans="1:2" s="1176" customFormat="1" ht="15.5">
      <c r="A72" s="1852" t="s">
        <v>1666</v>
      </c>
      <c r="B72" s="1853" t="s">
        <v>1667</v>
      </c>
    </row>
    <row r="73" spans="1:2" s="1176" customFormat="1" ht="15.5">
      <c r="A73" s="1852" t="s">
        <v>1668</v>
      </c>
      <c r="B73" s="1853" t="s">
        <v>1669</v>
      </c>
    </row>
    <row r="74" spans="1:2" s="1176" customFormat="1" ht="15.5">
      <c r="A74" s="1852" t="s">
        <v>1712</v>
      </c>
      <c r="B74" s="1853" t="s">
        <v>1714</v>
      </c>
    </row>
    <row r="75" spans="1:2" s="1176" customFormat="1" ht="15.5">
      <c r="A75" s="1852" t="s">
        <v>1719</v>
      </c>
      <c r="B75" s="1853" t="s">
        <v>1720</v>
      </c>
    </row>
    <row r="76" spans="1:2" s="1176" customFormat="1" ht="15.5">
      <c r="A76" s="1852" t="s">
        <v>1670</v>
      </c>
      <c r="B76" s="1853" t="s">
        <v>1671</v>
      </c>
    </row>
    <row r="77" spans="1:2" s="1176" customFormat="1" ht="15.5">
      <c r="A77" s="1852" t="s">
        <v>1715</v>
      </c>
      <c r="B77" s="1853" t="s">
        <v>1716</v>
      </c>
    </row>
    <row r="78" spans="1:2" s="1176" customFormat="1" ht="16.5">
      <c r="A78" s="1178" t="s">
        <v>1676</v>
      </c>
      <c r="B78" s="1177" t="s">
        <v>1523</v>
      </c>
    </row>
  </sheetData>
  <hyperlinks>
    <hyperlink ref="A3:B3" location="'pres 1'!A1" display=" 1 - Données générales " xr:uid="{00000000-0004-0000-0100-000000000000}"/>
    <hyperlink ref="A4:B4" location="'pres 2'!A1" display=" 2 - Educateurs et élèves du préscolaire traditionnel  selon  la région et la  province (ou la préfecture) " xr:uid="{00000000-0004-0000-0100-000001000000}"/>
    <hyperlink ref="A5:B5" location="'pres 3'!A1" display=" 3 - Educateurs et élèves de l’enseignement préscolaire moderne  et public  selon la région et  la province (ou la préfecture) " xr:uid="{00000000-0004-0000-0100-000002000000}"/>
    <hyperlink ref="A7:B7" location="'prim 4'!A1" display=" 4 - Données générales " xr:uid="{00000000-0004-0000-0100-000003000000}"/>
    <hyperlink ref="A8:B8" location="'prim 5'!A1" display=" 5 - Etablissements selon la  région  et la province (ou la préfecture)" xr:uid="{00000000-0004-0000-0100-000004000000}"/>
    <hyperlink ref="A9:B9" location="'prim 6'!A1" display=" 6 - Personnel enseignant selon la région et la province  (ou la préfecture) " xr:uid="{00000000-0004-0000-0100-000005000000}"/>
    <hyperlink ref="A10:B10" location="'prim 7'!A1" display=" 7 - Evolution de l’effectif des élèves selon le niveau" xr:uid="{00000000-0004-0000-0100-000006000000}"/>
    <hyperlink ref="A11:B11" location="'prim 8'!A1" display=" 8 - Evolution de l'effectif des élèves selon l’âge" xr:uid="{00000000-0004-0000-0100-000007000000}"/>
    <hyperlink ref="A12:B12" location="'prim 9'!A1" display=" 9 - Evolutionde l'effectif des élèves selon l’âge:  milieu rural" xr:uid="{00000000-0004-0000-0100-000008000000}"/>
    <hyperlink ref="A13:B13" location="'prim 10'!A1" display="10- élèves selon la région et la province (ou la préfecture)" xr:uid="{00000000-0004-0000-0100-000009000000}"/>
    <hyperlink ref="A14:B14" location="'prim 11'!A1" display="11- Nouveaux inscrits en 1ére année selon l’âge" xr:uid="{00000000-0004-0000-0100-00000A000000}"/>
    <hyperlink ref="A15:B15" location="'prim 12'!A1" display="12- Nouveaux inscrits en 1ère année selon la région et  la province  (ou la préfecture) " xr:uid="{00000000-0004-0000-0100-00000B000000}"/>
    <hyperlink ref="A16:B16" location="'prim 13'!A1" display="13- Elèves de la 6ème année selon la région et  la province (ou la préfecture)" xr:uid="{00000000-0004-0000-0100-00000C000000}"/>
    <hyperlink ref="A18:B18" location="'prim 14'!A1" display="14- Données générales" xr:uid="{00000000-0004-0000-0100-00000D000000}"/>
    <hyperlink ref="A19:B19" location="'prim 15'!A1" display="15- Etablissements et élèves selon la région et  la province    (ou la préfecture) " xr:uid="{00000000-0004-0000-0100-00000E000000}"/>
    <hyperlink ref="A21:B21" location="'colleg 16'!A1" display=" 16- Données générales" xr:uid="{00000000-0004-0000-0100-00000F000000}"/>
    <hyperlink ref="A22:B22" location="'colleg 17'!A1" display=" 17- Etablissements selon la région et la province (ou   la préfecture)" xr:uid="{00000000-0004-0000-0100-000010000000}"/>
    <hyperlink ref="A23:B23" location="'colleg 18'!A1" display=" 18- Personnel enseignant selon la région et la province (ou la  préfecture)" xr:uid="{00000000-0004-0000-0100-000011000000}"/>
    <hyperlink ref="A24:B24" location="'colleg 19'!A1" display="19- Elèves selon le niveau, l’âge et le sexe : urbain + rural" xr:uid="{00000000-0004-0000-0100-000012000000}"/>
    <hyperlink ref="A25:B25" location="'colleg 20'!A1" display="20- Elèves selon le niveau, l’âge et le sexe : milieu rural" xr:uid="{00000000-0004-0000-0100-000013000000}"/>
    <hyperlink ref="A26:B26" location="'colleg 21'!A1" display="21- Elèves selon la région et la province (ou la préfecture) " xr:uid="{00000000-0004-0000-0100-000014000000}"/>
    <hyperlink ref="A27:B27" location="'colleg 22'!A1" display="22- Elèves nouveaux et doublants selon le milieu et le sexe" xr:uid="{00000000-0004-0000-0100-000015000000}"/>
    <hyperlink ref="A29:B29" location="'colleg 23'!A1" display="23- Données générales" xr:uid="{00000000-0004-0000-0100-000016000000}"/>
    <hyperlink ref="A30:B30" location="'colleg 24'!A1" display="24- Elèves selon la région et la province (ou la préfecture)" xr:uid="{00000000-0004-0000-0100-000017000000}"/>
    <hyperlink ref="A32:B32" location="'qualif 25'!A1" display="25- Données générales" xr:uid="{00000000-0004-0000-0100-000018000000}"/>
    <hyperlink ref="A33:B33" location="'qualif 26'!A1" display="26- Etablissement selon la région et la province (ou la préfecture)" xr:uid="{00000000-0004-0000-0100-000019000000}"/>
    <hyperlink ref="A34:B34" location="'qualif 27'!A1" display="27- Personnel enseignant selon la région et  la province  (ou la préfecture)" xr:uid="{00000000-0004-0000-0100-00001A000000}"/>
    <hyperlink ref="A35:B35" location="'qualif 28'!A1" display="28- Nombre d’élèves selon le niveau, le sexe et l’âge" xr:uid="{00000000-0004-0000-0100-00001B000000}"/>
    <hyperlink ref="A36:B36" location="'qualif 29'!A1" display="29- Nombre d’élèves selon la région et la province (ou la préfecture)" xr:uid="{00000000-0004-0000-0100-00001C000000}"/>
    <hyperlink ref="A37:B37" location="'qualif 30'!A1" display="30- Elèves selon le niveau, la branche et  le sexe" xr:uid="{00000000-0004-0000-0100-00001D000000}"/>
    <hyperlink ref="A39:B39" location="'qualif 31'!A1" display="31- Données générales " xr:uid="{00000000-0004-0000-0100-00001E000000}"/>
    <hyperlink ref="A40:B40" location="'qualif 32'!A1" display="32- Etablissements et élèves selon la région et la province  (ou la préfecture)" xr:uid="{00000000-0004-0000-0100-00001F000000}"/>
    <hyperlink ref="A42:B42" location="'qualif 33 et 34'!A1" display="33- Répartition des candidats au baccalauréat selon les  académies " xr:uid="{00000000-0004-0000-0100-000020000000}"/>
    <hyperlink ref="A43:B43" location="'qualif 33 et 34'!A1" display="34- Candidats présents et admis aux examens du baccalauréat  selon la branche " xr:uid="{00000000-0004-0000-0100-000021000000}"/>
    <hyperlink ref="A45:B45" location="'qualif 35'!A1" display="35- Evolution des effectifs des étudiants des classes  préparatoires aux grandes écoles " xr:uid="{00000000-0004-0000-0100-000022000000}"/>
    <hyperlink ref="A46:B46" location="'qualif 36'!A1" display="36- Effectif des étudiants des classes préparatoires aux grandes écoles par sexe, niveau et province(ou préfecture)" xr:uid="{00000000-0004-0000-0100-000023000000}"/>
    <hyperlink ref="A47:B47" location="'qualif 37'!A1" display="37- Effectifs des étudiants  du BTS  par spécialité" xr:uid="{00000000-0004-0000-0100-000024000000}"/>
    <hyperlink ref="A48:B48" location="'qualif 38'!A1" display="38- Effectif des étudiants du Brevet de Technicien Supérieur  par   sexe, niveau et province (ou préfecture) " xr:uid="{00000000-0004-0000-0100-000025000000}"/>
    <hyperlink ref="A50:B50" location="'sup 39'!A1" display="39- Effectif des étudiants de l’enseignement supérieur " xr:uid="{00000000-0004-0000-0100-000026000000}"/>
    <hyperlink ref="A51:B51" location="'sup 40-41'!A1" display="40- Evolution du personnel enseignant permanent dans  les universités, les instituts et les écoles supérieures" xr:uid="{00000000-0004-0000-0100-000027000000}"/>
    <hyperlink ref="A52:B52" location="'sup 40-41'!A1" display="41- Personnel enseignant permanent  par type d'établissement   et par grade" xr:uid="{00000000-0004-0000-0100-000028000000}"/>
    <hyperlink ref="A53:B53" location="'sup 42'!A1" display="42- Personnel enseignant permanent par université et par grade" xr:uid="{00000000-0004-0000-0100-000029000000}"/>
    <hyperlink ref="A54:B54" location="'sup 43'!A1" display="43- Effectif des etudiants inscrits aux universités selon les branches  (tous cycles) " xr:uid="{00000000-0004-0000-0100-00002A000000}"/>
    <hyperlink ref="A55:B55" location="'sup 44'!A1" display="44- Etudiants par université et établissement (tous cycles) " xr:uid="{00000000-0004-0000-0100-00002B000000}"/>
    <hyperlink ref="A56:B56" location="'sup 45'!A1" display="45- Effectif des étudiants dans les instituts et les écoles  supérieures " xr:uid="{00000000-0004-0000-0100-00002C000000}"/>
    <hyperlink ref="A57:B57" location="'sup 46-47'!A1" display="46- Effectif des étudiants résidant dans les cités  universitaires " xr:uid="{00000000-0004-0000-0100-00002D000000}"/>
    <hyperlink ref="A58:B58" location="'sup 46-47'!A1" display="47- Effectif des étudiants résidant dans les cités  universitaires   par cité universitaire" xr:uid="{00000000-0004-0000-0100-00002E000000}"/>
    <hyperlink ref="A59:B59" location="'sup 48'!A1" display="48- Effectif des lauréats des établissements universitaires par   domaine d'étude" xr:uid="{00000000-0004-0000-0100-00002F000000}"/>
    <hyperlink ref="A60:B60" location="'sup 49'!A1" display="49- Effectif des lauréats des instituts et écoles supérieures" xr:uid="{00000000-0004-0000-0100-000030000000}"/>
    <hyperlink ref="A62:B62" location="'sup 50-51'!A1" display="50- Effectif des étudiants par champ diciplinaire" xr:uid="{00000000-0004-0000-0100-000031000000}"/>
    <hyperlink ref="A63:B63" location="'sup 50-51'!A1" display="51- Effectif des étudiants par  type d'établissement " xr:uid="{00000000-0004-0000-0100-000032000000}"/>
    <hyperlink ref="A65:B65" location="'peda 52'!A1" display="52- Formation des Professeurs  du Primaire par Centre de Formation" xr:uid="{00000000-0004-0000-0100-000033000000}"/>
    <hyperlink ref="A66:B66" location="'peda 53'!A1" display="53- Formation des professeurs du secondaire collégial et qualifiant selon la discipline" xr:uid="{00000000-0004-0000-0100-000034000000}"/>
    <hyperlink ref="A67:B67" location="'peda 54-55'!A1" display="54- Formation des professeurs du secondaire selon  les centres de formation " xr:uid="{00000000-0004-0000-0100-000035000000}"/>
    <hyperlink ref="A68:B68" location="'peda 54-55'!A1" display="55- Effectif des stagiaires par centre d’agrégation" xr:uid="{00000000-0004-0000-0100-000036000000}"/>
    <hyperlink ref="A70:B70" location="'prof 56-57'!A1" display="56- Effectif des formateurs dans le secteur Public" xr:uid="{00000000-0004-0000-0100-000037000000}"/>
    <hyperlink ref="A71:B71" location="'prof 56-57'!A1" display="57- Statistiques générales sur la formation  professionnelle : Public et privé" xr:uid="{00000000-0004-0000-0100-000038000000}"/>
    <hyperlink ref="A72:B72" location="'prof 58-59'!A1" display="58- Effectif des stagiaires selon  le niveau : Public et privé " xr:uid="{00000000-0004-0000-0100-000039000000}"/>
    <hyperlink ref="A73:B73" location="'prof 58-59'!A1" display="59- Formation résidentielle  et formation alternée : Public" xr:uid="{00000000-0004-0000-0100-00003A000000}"/>
    <hyperlink ref="A74:B74" location="'prof 60'!A1" display="60- Effectif des stagiaires selon  le niveau et la région : Public et  privé    " xr:uid="{00000000-0004-0000-0100-00003B000000}"/>
    <hyperlink ref="A75:B75" location="'prof 61'!A1" display="61- Effectif des stagiaires par niveau, région  et province (ou préfecture) : Public  et privé" xr:uid="{00000000-0004-0000-0100-00003C000000}"/>
    <hyperlink ref="A76:B76" location="'prof 62'!A1" display="62- Effectif des stagiaires par  département : Public " xr:uid="{00000000-0004-0000-0100-00003D000000}"/>
    <hyperlink ref="A77:B77" location="'prof 63'!A1" display="63- Effectif des stagiaires par niveau et secteur de formation  :   Public et privé " xr:uid="{00000000-0004-0000-0100-00003E000000}"/>
  </hyperlinks>
  <pageMargins left="0.7" right="0.7" top="0.75" bottom="0.75" header="0.3" footer="0.3"/>
  <pageSetup paperSize="9" scale="55" orientation="landscape" r:id="rId1"/>
  <rowBreaks count="1" manualBreakCount="1">
    <brk id="4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syncVertical="1" syncRef="A85">
    <tabColor rgb="FFFFFF00"/>
  </sheetPr>
  <dimension ref="A1:F156"/>
  <sheetViews>
    <sheetView showGridLines="0" view="pageLayout" topLeftCell="A85" zoomScale="70" zoomScalePageLayoutView="70" workbookViewId="0">
      <selection activeCell="F15" sqref="F15"/>
    </sheetView>
  </sheetViews>
  <sheetFormatPr defaultColWidth="11" defaultRowHeight="13"/>
  <cols>
    <col min="1" max="1" width="32.81640625" style="479" customWidth="1"/>
    <col min="2" max="5" width="10.7265625" style="479" customWidth="1"/>
    <col min="6" max="6" width="34.453125" style="479" customWidth="1"/>
    <col min="7" max="11" width="13.26953125" style="479" customWidth="1"/>
    <col min="12" max="17" width="11" style="479" customWidth="1"/>
    <col min="18" max="18" width="14.453125" style="479" customWidth="1"/>
    <col min="19" max="19" width="37.26953125" style="479" customWidth="1"/>
    <col min="20" max="21" width="11" style="479" customWidth="1"/>
    <col min="22" max="31" width="9.81640625" style="479" customWidth="1"/>
    <col min="32" max="35" width="11" style="479" customWidth="1"/>
    <col min="36" max="36" width="14.453125" style="479" customWidth="1"/>
    <col min="37" max="37" width="4.1796875" style="479" customWidth="1"/>
    <col min="38" max="38" width="13.26953125" style="479" customWidth="1"/>
    <col min="39" max="39" width="28.1796875" style="479" customWidth="1"/>
    <col min="40" max="40" width="11" style="479" customWidth="1"/>
    <col min="41" max="41" width="14.453125" style="479" customWidth="1"/>
    <col min="42" max="42" width="4.1796875" style="479" customWidth="1"/>
    <col min="43" max="44" width="11" style="479" customWidth="1"/>
    <col min="45" max="45" width="14.453125" style="479" customWidth="1"/>
    <col min="46" max="46" width="4.1796875" style="479" customWidth="1"/>
    <col min="47" max="47" width="14.453125" style="479" customWidth="1"/>
    <col min="48" max="16384" width="11" style="479"/>
  </cols>
  <sheetData>
    <row r="1" spans="1:6" ht="24.75" customHeight="1">
      <c r="A1" s="443" t="s">
        <v>397</v>
      </c>
      <c r="B1" s="478"/>
      <c r="E1" s="1903" t="s">
        <v>1618</v>
      </c>
      <c r="F1" s="1903"/>
    </row>
    <row r="2" spans="1:6" ht="19" customHeight="1">
      <c r="F2" s="480"/>
    </row>
    <row r="3" spans="1:6" ht="19" customHeight="1">
      <c r="A3" s="1818" t="s">
        <v>2330</v>
      </c>
      <c r="B3" s="481"/>
      <c r="C3" s="481"/>
      <c r="E3" s="1911" t="s">
        <v>2332</v>
      </c>
      <c r="F3" s="1911"/>
    </row>
    <row r="4" spans="1:6" ht="19" customHeight="1">
      <c r="A4" s="308" t="s">
        <v>2331</v>
      </c>
      <c r="B4" s="481"/>
      <c r="C4" s="481"/>
      <c r="F4" s="1819" t="s">
        <v>2333</v>
      </c>
    </row>
    <row r="5" spans="1:6" s="482" customFormat="1" ht="19" customHeight="1">
      <c r="F5" s="483"/>
    </row>
    <row r="6" spans="1:6" s="482" customFormat="1" ht="16.5" customHeight="1">
      <c r="A6" s="105" t="s">
        <v>2309</v>
      </c>
      <c r="B6" s="1908" t="s">
        <v>419</v>
      </c>
      <c r="C6" s="1908"/>
      <c r="D6" s="1908" t="s">
        <v>428</v>
      </c>
      <c r="E6" s="1908"/>
      <c r="F6" s="1817" t="s">
        <v>2310</v>
      </c>
    </row>
    <row r="7" spans="1:6" ht="13" customHeight="1">
      <c r="A7" s="162"/>
      <c r="B7" s="484" t="s">
        <v>360</v>
      </c>
      <c r="C7" s="485"/>
      <c r="D7" s="484" t="s">
        <v>429</v>
      </c>
      <c r="E7" s="485"/>
      <c r="F7" s="162"/>
    </row>
    <row r="8" spans="1:6" ht="13" customHeight="1">
      <c r="A8" s="90"/>
      <c r="B8" s="486" t="s">
        <v>16</v>
      </c>
      <c r="C8" s="487" t="s">
        <v>32</v>
      </c>
      <c r="D8" s="486" t="s">
        <v>16</v>
      </c>
      <c r="E8" s="487" t="s">
        <v>32</v>
      </c>
      <c r="F8" s="471"/>
    </row>
    <row r="9" spans="1:6" s="482" customFormat="1" ht="13" customHeight="1">
      <c r="A9" s="167"/>
      <c r="B9" s="487" t="s">
        <v>15</v>
      </c>
      <c r="C9" s="486" t="s">
        <v>9</v>
      </c>
      <c r="D9" s="487" t="s">
        <v>15</v>
      </c>
      <c r="E9" s="486" t="s">
        <v>9</v>
      </c>
      <c r="F9" s="170"/>
    </row>
    <row r="10" spans="1:6" s="482" customFormat="1" ht="9.65" customHeight="1">
      <c r="A10" s="474"/>
      <c r="B10" s="486"/>
      <c r="C10" s="486"/>
      <c r="D10" s="487"/>
      <c r="E10" s="487"/>
      <c r="F10" s="475"/>
    </row>
    <row r="11" spans="1:6" s="482" customFormat="1" ht="17.149999999999999" customHeight="1">
      <c r="A11" s="324" t="s">
        <v>36</v>
      </c>
      <c r="B11" s="174">
        <f>SUM(B12:B19)</f>
        <v>7155</v>
      </c>
      <c r="C11" s="174">
        <f>SUM(C12:C19)</f>
        <v>3301</v>
      </c>
      <c r="D11" s="174">
        <f>SUM(D12:D19)</f>
        <v>2690</v>
      </c>
      <c r="E11" s="174">
        <f>SUM(E12:E19)</f>
        <v>1107</v>
      </c>
      <c r="F11" s="325" t="s">
        <v>37</v>
      </c>
    </row>
    <row r="12" spans="1:6" s="482" customFormat="1" ht="17.149999999999999" customHeight="1">
      <c r="A12" s="51" t="s">
        <v>38</v>
      </c>
      <c r="B12" s="52">
        <v>761</v>
      </c>
      <c r="C12" s="52">
        <v>279</v>
      </c>
      <c r="D12" s="52">
        <v>452</v>
      </c>
      <c r="E12" s="52">
        <v>144</v>
      </c>
      <c r="F12" s="53" t="s">
        <v>39</v>
      </c>
    </row>
    <row r="13" spans="1:6" s="482" customFormat="1" ht="17.149999999999999" customHeight="1">
      <c r="A13" s="51" t="s">
        <v>40</v>
      </c>
      <c r="B13" s="52">
        <v>767</v>
      </c>
      <c r="C13" s="52">
        <v>381</v>
      </c>
      <c r="D13" s="52">
        <v>605</v>
      </c>
      <c r="E13" s="52">
        <v>294</v>
      </c>
      <c r="F13" s="53" t="s">
        <v>41</v>
      </c>
    </row>
    <row r="14" spans="1:6" s="482" customFormat="1" ht="17.149999999999999" customHeight="1">
      <c r="A14" s="54" t="s">
        <v>42</v>
      </c>
      <c r="B14" s="52">
        <v>216</v>
      </c>
      <c r="C14" s="52">
        <v>97</v>
      </c>
      <c r="D14" s="52">
        <v>216</v>
      </c>
      <c r="E14" s="52">
        <v>97</v>
      </c>
      <c r="F14" s="53" t="s">
        <v>43</v>
      </c>
    </row>
    <row r="15" spans="1:6" s="482" customFormat="1" ht="17.149999999999999" customHeight="1">
      <c r="A15" s="55" t="s">
        <v>44</v>
      </c>
      <c r="B15" s="52">
        <v>884</v>
      </c>
      <c r="C15" s="52">
        <v>389</v>
      </c>
      <c r="D15" s="52">
        <v>356</v>
      </c>
      <c r="E15" s="52">
        <v>136</v>
      </c>
      <c r="F15" s="53" t="s">
        <v>45</v>
      </c>
    </row>
    <row r="16" spans="1:6" s="482" customFormat="1" ht="17.149999999999999" customHeight="1">
      <c r="A16" s="55" t="s">
        <v>46</v>
      </c>
      <c r="B16" s="52">
        <v>606</v>
      </c>
      <c r="C16" s="52">
        <v>228</v>
      </c>
      <c r="D16" s="52">
        <v>466</v>
      </c>
      <c r="E16" s="52">
        <v>162</v>
      </c>
      <c r="F16" s="53" t="s">
        <v>47</v>
      </c>
    </row>
    <row r="17" spans="1:6" s="482" customFormat="1" ht="17.149999999999999" customHeight="1">
      <c r="A17" s="55" t="s">
        <v>48</v>
      </c>
      <c r="B17" s="52">
        <v>2197</v>
      </c>
      <c r="C17" s="52">
        <v>1071</v>
      </c>
      <c r="D17" s="52">
        <v>177</v>
      </c>
      <c r="E17" s="52">
        <v>83</v>
      </c>
      <c r="F17" s="53" t="s">
        <v>49</v>
      </c>
    </row>
    <row r="18" spans="1:6" s="482" customFormat="1" ht="17.149999999999999" customHeight="1">
      <c r="A18" s="55" t="s">
        <v>50</v>
      </c>
      <c r="B18" s="52">
        <v>1201</v>
      </c>
      <c r="C18" s="52">
        <v>605</v>
      </c>
      <c r="D18" s="52">
        <v>394</v>
      </c>
      <c r="E18" s="52">
        <v>177</v>
      </c>
      <c r="F18" s="53" t="s">
        <v>51</v>
      </c>
    </row>
    <row r="19" spans="1:6" s="482" customFormat="1" ht="17.149999999999999" customHeight="1">
      <c r="A19" s="55" t="s">
        <v>52</v>
      </c>
      <c r="B19" s="52">
        <v>523</v>
      </c>
      <c r="C19" s="52">
        <v>251</v>
      </c>
      <c r="D19" s="52">
        <v>24</v>
      </c>
      <c r="E19" s="52">
        <v>14</v>
      </c>
      <c r="F19" s="53" t="s">
        <v>53</v>
      </c>
    </row>
    <row r="20" spans="1:6" s="482" customFormat="1" ht="17.149999999999999" customHeight="1">
      <c r="A20" s="74" t="s">
        <v>54</v>
      </c>
      <c r="B20" s="174">
        <f>SUM(B21:B28)</f>
        <v>4474</v>
      </c>
      <c r="C20" s="174">
        <f>SUM(C21:C28)</f>
        <v>2110</v>
      </c>
      <c r="D20" s="174">
        <f>SUM(D21:D28)</f>
        <v>1196</v>
      </c>
      <c r="E20" s="174">
        <f>SUM(E21:E28)</f>
        <v>465</v>
      </c>
      <c r="F20" s="327" t="s">
        <v>55</v>
      </c>
    </row>
    <row r="21" spans="1:6" s="482" customFormat="1" ht="17.149999999999999" customHeight="1">
      <c r="A21" s="328" t="s">
        <v>56</v>
      </c>
      <c r="B21" s="52">
        <v>565</v>
      </c>
      <c r="C21" s="52">
        <v>228</v>
      </c>
      <c r="D21" s="52">
        <v>144</v>
      </c>
      <c r="E21" s="52">
        <v>49</v>
      </c>
      <c r="F21" s="329" t="s">
        <v>57</v>
      </c>
    </row>
    <row r="22" spans="1:6" s="482" customFormat="1" ht="17.149999999999999" customHeight="1">
      <c r="A22" s="51" t="s">
        <v>58</v>
      </c>
      <c r="B22" s="52">
        <v>365</v>
      </c>
      <c r="C22" s="52">
        <v>169</v>
      </c>
      <c r="D22" s="52">
        <v>225</v>
      </c>
      <c r="E22" s="52">
        <v>101</v>
      </c>
      <c r="F22" s="58" t="s">
        <v>59</v>
      </c>
    </row>
    <row r="23" spans="1:6" s="482" customFormat="1" ht="17.149999999999999" customHeight="1">
      <c r="A23" s="51" t="s">
        <v>60</v>
      </c>
      <c r="B23" s="52">
        <v>273</v>
      </c>
      <c r="C23" s="52">
        <v>75</v>
      </c>
      <c r="D23" s="52">
        <v>177</v>
      </c>
      <c r="E23" s="52">
        <v>39</v>
      </c>
      <c r="F23" s="58" t="s">
        <v>61</v>
      </c>
    </row>
    <row r="24" spans="1:6" s="482" customFormat="1" ht="17.149999999999999" customHeight="1">
      <c r="A24" s="51" t="s">
        <v>62</v>
      </c>
      <c r="B24" s="52">
        <v>432</v>
      </c>
      <c r="C24" s="52">
        <v>182</v>
      </c>
      <c r="D24" s="52">
        <v>203</v>
      </c>
      <c r="E24" s="52">
        <v>82</v>
      </c>
      <c r="F24" s="53" t="s">
        <v>63</v>
      </c>
    </row>
    <row r="25" spans="1:6" s="482" customFormat="1" ht="17.149999999999999" customHeight="1">
      <c r="A25" s="51" t="s">
        <v>64</v>
      </c>
      <c r="B25" s="52">
        <v>274</v>
      </c>
      <c r="C25" s="52">
        <v>124</v>
      </c>
      <c r="D25" s="52">
        <v>79</v>
      </c>
      <c r="E25" s="52">
        <v>32</v>
      </c>
      <c r="F25" s="58" t="s">
        <v>65</v>
      </c>
    </row>
    <row r="26" spans="1:6" s="482" customFormat="1" ht="17.149999999999999" customHeight="1">
      <c r="A26" s="51" t="s">
        <v>66</v>
      </c>
      <c r="B26" s="52">
        <v>1029</v>
      </c>
      <c r="C26" s="52">
        <v>497</v>
      </c>
      <c r="D26" s="52">
        <v>231</v>
      </c>
      <c r="E26" s="52">
        <v>103</v>
      </c>
      <c r="F26" s="58" t="s">
        <v>67</v>
      </c>
    </row>
    <row r="27" spans="1:6" s="482" customFormat="1" ht="17.149999999999999" customHeight="1">
      <c r="A27" s="51" t="s">
        <v>68</v>
      </c>
      <c r="B27" s="52">
        <v>1080</v>
      </c>
      <c r="C27" s="52">
        <v>646</v>
      </c>
      <c r="D27" s="52">
        <v>41</v>
      </c>
      <c r="E27" s="52">
        <v>28</v>
      </c>
      <c r="F27" s="58" t="s">
        <v>69</v>
      </c>
    </row>
    <row r="28" spans="1:6" s="482" customFormat="1" ht="17.149999999999999" customHeight="1">
      <c r="A28" s="51" t="s">
        <v>70</v>
      </c>
      <c r="B28" s="52">
        <v>456</v>
      </c>
      <c r="C28" s="52">
        <v>189</v>
      </c>
      <c r="D28" s="52">
        <v>96</v>
      </c>
      <c r="E28" s="52">
        <v>31</v>
      </c>
      <c r="F28" s="58" t="s">
        <v>71</v>
      </c>
    </row>
    <row r="29" spans="1:6" s="482" customFormat="1" ht="17.149999999999999" customHeight="1">
      <c r="A29" s="324" t="s">
        <v>72</v>
      </c>
      <c r="B29" s="174">
        <f>SUM(B30:B38)</f>
        <v>8575</v>
      </c>
      <c r="C29" s="174">
        <f>SUM(C30:C38)</f>
        <v>3876</v>
      </c>
      <c r="D29" s="174">
        <f>SUM(D30:D38)</f>
        <v>2995</v>
      </c>
      <c r="E29" s="174">
        <f>SUM(E30:E38)</f>
        <v>1226</v>
      </c>
      <c r="F29" s="325" t="s">
        <v>73</v>
      </c>
    </row>
    <row r="30" spans="1:6" s="482" customFormat="1" ht="17.149999999999999" customHeight="1">
      <c r="A30" s="59" t="s">
        <v>74</v>
      </c>
      <c r="B30" s="52">
        <v>1835</v>
      </c>
      <c r="C30" s="52">
        <v>901</v>
      </c>
      <c r="D30" s="52">
        <v>397</v>
      </c>
      <c r="E30" s="52">
        <v>164</v>
      </c>
      <c r="F30" s="53" t="s">
        <v>75</v>
      </c>
    </row>
    <row r="31" spans="1:6" s="482" customFormat="1" ht="17.149999999999999" customHeight="1">
      <c r="A31" s="60" t="s">
        <v>76</v>
      </c>
      <c r="B31" s="52">
        <v>458</v>
      </c>
      <c r="C31" s="52">
        <v>138</v>
      </c>
      <c r="D31" s="52">
        <v>237</v>
      </c>
      <c r="E31" s="52">
        <v>59</v>
      </c>
      <c r="F31" s="53" t="s">
        <v>77</v>
      </c>
    </row>
    <row r="32" spans="1:6" s="482" customFormat="1" ht="17.149999999999999" customHeight="1">
      <c r="A32" s="59" t="s">
        <v>78</v>
      </c>
      <c r="B32" s="52">
        <v>551</v>
      </c>
      <c r="C32" s="52">
        <v>174</v>
      </c>
      <c r="D32" s="52">
        <v>202</v>
      </c>
      <c r="E32" s="52">
        <v>58</v>
      </c>
      <c r="F32" s="53" t="s">
        <v>79</v>
      </c>
    </row>
    <row r="33" spans="1:6" s="482" customFormat="1" ht="17.149999999999999" customHeight="1">
      <c r="A33" s="51" t="s">
        <v>80</v>
      </c>
      <c r="B33" s="52">
        <v>2241</v>
      </c>
      <c r="C33" s="52">
        <v>1120</v>
      </c>
      <c r="D33" s="52">
        <v>127</v>
      </c>
      <c r="E33" s="52">
        <v>63</v>
      </c>
      <c r="F33" s="53" t="s">
        <v>81</v>
      </c>
    </row>
    <row r="34" spans="1:6" s="482" customFormat="1" ht="17.149999999999999" customHeight="1">
      <c r="A34" s="60" t="s">
        <v>82</v>
      </c>
      <c r="B34" s="52">
        <v>342</v>
      </c>
      <c r="C34" s="52">
        <v>140</v>
      </c>
      <c r="D34" s="52">
        <v>172</v>
      </c>
      <c r="E34" s="52">
        <v>67</v>
      </c>
      <c r="F34" s="53" t="s">
        <v>1593</v>
      </c>
    </row>
    <row r="35" spans="1:6" s="482" customFormat="1" ht="17.149999999999999" customHeight="1">
      <c r="A35" s="51" t="s">
        <v>83</v>
      </c>
      <c r="B35" s="52">
        <v>608</v>
      </c>
      <c r="C35" s="52">
        <v>260</v>
      </c>
      <c r="D35" s="52">
        <v>242</v>
      </c>
      <c r="E35" s="52">
        <v>93</v>
      </c>
      <c r="F35" s="53" t="s">
        <v>84</v>
      </c>
    </row>
    <row r="36" spans="1:6" s="482" customFormat="1" ht="17.149999999999999" customHeight="1">
      <c r="A36" s="51" t="s">
        <v>85</v>
      </c>
      <c r="B36" s="52">
        <v>1179</v>
      </c>
      <c r="C36" s="52">
        <v>503</v>
      </c>
      <c r="D36" s="52">
        <v>809</v>
      </c>
      <c r="E36" s="52">
        <v>377</v>
      </c>
      <c r="F36" s="53" t="s">
        <v>86</v>
      </c>
    </row>
    <row r="37" spans="1:6" s="482" customFormat="1" ht="17.149999999999999" customHeight="1">
      <c r="A37" s="51" t="s">
        <v>87</v>
      </c>
      <c r="B37" s="52">
        <v>965</v>
      </c>
      <c r="C37" s="52">
        <v>472</v>
      </c>
      <c r="D37" s="52">
        <v>436</v>
      </c>
      <c r="E37" s="52">
        <v>188</v>
      </c>
      <c r="F37" s="53" t="s">
        <v>88</v>
      </c>
    </row>
    <row r="38" spans="1:6" s="482" customFormat="1" ht="17.149999999999999" customHeight="1">
      <c r="A38" s="51" t="s">
        <v>89</v>
      </c>
      <c r="B38" s="52">
        <v>396</v>
      </c>
      <c r="C38" s="52">
        <v>168</v>
      </c>
      <c r="D38" s="52">
        <v>373</v>
      </c>
      <c r="E38" s="52">
        <v>157</v>
      </c>
      <c r="F38" s="53" t="s">
        <v>90</v>
      </c>
    </row>
    <row r="39" spans="1:6" s="482" customFormat="1" ht="17.149999999999999" customHeight="1">
      <c r="A39" s="65" t="s">
        <v>91</v>
      </c>
      <c r="B39" s="174">
        <f>SUM(B40:B46)</f>
        <v>7927</v>
      </c>
      <c r="C39" s="174">
        <f>SUM(C40:C46)</f>
        <v>4159</v>
      </c>
      <c r="D39" s="174">
        <f>SUM(D40:D46)</f>
        <v>2627</v>
      </c>
      <c r="E39" s="174">
        <f>SUM(E40:E46)</f>
        <v>1232</v>
      </c>
      <c r="F39" s="325" t="s">
        <v>92</v>
      </c>
    </row>
    <row r="40" spans="1:6" s="482" customFormat="1" ht="17.149999999999999" customHeight="1">
      <c r="A40" s="59" t="s">
        <v>93</v>
      </c>
      <c r="B40" s="52">
        <v>1895</v>
      </c>
      <c r="C40" s="52">
        <v>1030</v>
      </c>
      <c r="D40" s="52">
        <v>916</v>
      </c>
      <c r="E40" s="52">
        <v>510</v>
      </c>
      <c r="F40" s="58" t="s">
        <v>94</v>
      </c>
    </row>
    <row r="41" spans="1:6" s="482" customFormat="1" ht="17.149999999999999" customHeight="1">
      <c r="A41" s="59" t="s">
        <v>95</v>
      </c>
      <c r="B41" s="52">
        <v>966</v>
      </c>
      <c r="C41" s="52">
        <v>385</v>
      </c>
      <c r="D41" s="52">
        <v>393</v>
      </c>
      <c r="E41" s="52">
        <v>153</v>
      </c>
      <c r="F41" s="53" t="s">
        <v>96</v>
      </c>
    </row>
    <row r="42" spans="1:6" s="482" customFormat="1" ht="17.149999999999999" customHeight="1">
      <c r="A42" s="59" t="s">
        <v>97</v>
      </c>
      <c r="B42" s="52">
        <v>647</v>
      </c>
      <c r="C42" s="52">
        <v>399</v>
      </c>
      <c r="D42" s="52">
        <v>0</v>
      </c>
      <c r="E42" s="52">
        <v>0</v>
      </c>
      <c r="F42" s="53" t="s">
        <v>98</v>
      </c>
    </row>
    <row r="43" spans="1:6" s="482" customFormat="1" ht="17.149999999999999" customHeight="1">
      <c r="A43" s="59" t="s">
        <v>99</v>
      </c>
      <c r="B43" s="52">
        <v>1646</v>
      </c>
      <c r="C43" s="52">
        <v>997</v>
      </c>
      <c r="D43" s="52">
        <v>83</v>
      </c>
      <c r="E43" s="52">
        <v>46</v>
      </c>
      <c r="F43" s="53" t="s">
        <v>100</v>
      </c>
    </row>
    <row r="44" spans="1:6" s="482" customFormat="1" ht="17.149999999999999" customHeight="1">
      <c r="A44" s="59" t="s">
        <v>101</v>
      </c>
      <c r="B44" s="52">
        <v>968</v>
      </c>
      <c r="C44" s="52">
        <v>343</v>
      </c>
      <c r="D44" s="52">
        <v>575</v>
      </c>
      <c r="E44" s="52">
        <v>193</v>
      </c>
      <c r="F44" s="58" t="s">
        <v>102</v>
      </c>
    </row>
    <row r="45" spans="1:6" s="482" customFormat="1" ht="17.149999999999999" customHeight="1">
      <c r="A45" s="59" t="s">
        <v>103</v>
      </c>
      <c r="B45" s="52">
        <v>641</v>
      </c>
      <c r="C45" s="52">
        <v>299</v>
      </c>
      <c r="D45" s="52">
        <v>354</v>
      </c>
      <c r="E45" s="52">
        <v>154</v>
      </c>
      <c r="F45" s="58" t="s">
        <v>104</v>
      </c>
    </row>
    <row r="46" spans="1:6" s="482" customFormat="1" ht="17.149999999999999" customHeight="1">
      <c r="A46" s="59" t="s">
        <v>105</v>
      </c>
      <c r="B46" s="52">
        <v>1164</v>
      </c>
      <c r="C46" s="52">
        <v>706</v>
      </c>
      <c r="D46" s="52">
        <v>306</v>
      </c>
      <c r="E46" s="52">
        <v>176</v>
      </c>
      <c r="F46" s="53" t="s">
        <v>106</v>
      </c>
    </row>
    <row r="47" spans="1:6" s="482" customFormat="1" ht="17.149999999999999" customHeight="1">
      <c r="A47" s="73" t="s">
        <v>107</v>
      </c>
      <c r="B47" s="174">
        <f>SUM(B48:B52)</f>
        <v>5081</v>
      </c>
      <c r="C47" s="174">
        <f>SUM(C48:C52)</f>
        <v>1894</v>
      </c>
      <c r="D47" s="174">
        <f>SUM(D48:D52)</f>
        <v>2637</v>
      </c>
      <c r="E47" s="174">
        <f>SUM(E48:E52)</f>
        <v>935</v>
      </c>
      <c r="F47" s="325" t="s">
        <v>108</v>
      </c>
    </row>
    <row r="48" spans="1:6" s="482" customFormat="1" ht="17.149999999999999" customHeight="1">
      <c r="A48" s="54" t="s">
        <v>109</v>
      </c>
      <c r="B48" s="52">
        <v>1131</v>
      </c>
      <c r="C48" s="52">
        <v>360</v>
      </c>
      <c r="D48" s="52">
        <v>826</v>
      </c>
      <c r="E48" s="52">
        <v>278</v>
      </c>
      <c r="F48" s="53" t="s">
        <v>110</v>
      </c>
    </row>
    <row r="49" spans="1:6" s="482" customFormat="1" ht="17.149999999999999" customHeight="1">
      <c r="A49" s="59" t="s">
        <v>111</v>
      </c>
      <c r="B49" s="52">
        <v>1152</v>
      </c>
      <c r="C49" s="52">
        <v>485</v>
      </c>
      <c r="D49" s="52">
        <v>550</v>
      </c>
      <c r="E49" s="52">
        <v>204</v>
      </c>
      <c r="F49" s="53" t="s">
        <v>112</v>
      </c>
    </row>
    <row r="50" spans="1:6" s="482" customFormat="1" ht="17.149999999999999" customHeight="1">
      <c r="A50" s="59" t="s">
        <v>113</v>
      </c>
      <c r="B50" s="52">
        <v>1018</v>
      </c>
      <c r="C50" s="52">
        <v>365</v>
      </c>
      <c r="D50" s="52">
        <v>537</v>
      </c>
      <c r="E50" s="52">
        <v>197</v>
      </c>
      <c r="F50" s="53" t="s">
        <v>114</v>
      </c>
    </row>
    <row r="51" spans="1:6" s="110" customFormat="1" ht="17.149999999999999" customHeight="1">
      <c r="A51" s="59" t="s">
        <v>115</v>
      </c>
      <c r="B51" s="52">
        <v>759</v>
      </c>
      <c r="C51" s="52">
        <v>257</v>
      </c>
      <c r="D51" s="52">
        <v>384</v>
      </c>
      <c r="E51" s="52">
        <v>128</v>
      </c>
      <c r="F51" s="53" t="s">
        <v>116</v>
      </c>
    </row>
    <row r="52" spans="1:6" s="482" customFormat="1" ht="17.149999999999999" customHeight="1">
      <c r="A52" s="59" t="s">
        <v>117</v>
      </c>
      <c r="B52" s="52">
        <v>1021</v>
      </c>
      <c r="C52" s="52">
        <v>427</v>
      </c>
      <c r="D52" s="52">
        <v>340</v>
      </c>
      <c r="E52" s="52">
        <v>128</v>
      </c>
      <c r="F52" s="58" t="s">
        <v>118</v>
      </c>
    </row>
    <row r="53" spans="1:6" s="482" customFormat="1" ht="12.75" customHeight="1">
      <c r="A53" s="235"/>
      <c r="B53" s="236"/>
      <c r="C53" s="236"/>
      <c r="D53" s="236"/>
      <c r="E53" s="236"/>
      <c r="F53" s="110"/>
    </row>
    <row r="54" spans="1:6" s="482" customFormat="1" ht="12.75" customHeight="1">
      <c r="A54" s="1236"/>
      <c r="B54" s="1236"/>
      <c r="C54" s="1236"/>
      <c r="D54" s="1236"/>
      <c r="E54" s="1236"/>
      <c r="F54" s="1236"/>
    </row>
    <row r="55" spans="1:6" s="482" customFormat="1" ht="15" customHeight="1">
      <c r="A55" s="443" t="s">
        <v>397</v>
      </c>
      <c r="B55" s="478"/>
      <c r="C55" s="479"/>
      <c r="D55" s="110"/>
      <c r="E55" s="1903" t="s">
        <v>1618</v>
      </c>
      <c r="F55" s="1903"/>
    </row>
    <row r="56" spans="1:6" s="482" customFormat="1" ht="15" customHeight="1">
      <c r="A56" s="479"/>
      <c r="B56" s="479"/>
      <c r="C56" s="479"/>
      <c r="D56" s="110"/>
      <c r="E56" s="479"/>
      <c r="F56" s="480"/>
    </row>
    <row r="57" spans="1:6" s="482" customFormat="1" ht="20.25" customHeight="1">
      <c r="A57" s="1818" t="s">
        <v>2330</v>
      </c>
      <c r="B57" s="481"/>
      <c r="C57" s="481"/>
      <c r="D57" s="110"/>
      <c r="E57" s="1911" t="s">
        <v>2332</v>
      </c>
      <c r="F57" s="1911"/>
    </row>
    <row r="58" spans="1:6" s="482" customFormat="1" ht="23.25" customHeight="1">
      <c r="A58" s="308" t="s">
        <v>2331</v>
      </c>
      <c r="B58" s="481"/>
      <c r="C58" s="481"/>
      <c r="D58" s="110"/>
      <c r="E58" s="479"/>
      <c r="F58" s="1819" t="s">
        <v>2333</v>
      </c>
    </row>
    <row r="59" spans="1:6" s="482" customFormat="1" ht="15" customHeight="1">
      <c r="D59" s="110"/>
      <c r="F59" s="483"/>
    </row>
    <row r="60" spans="1:6" s="482" customFormat="1" ht="15" customHeight="1">
      <c r="A60" s="105" t="s">
        <v>2309</v>
      </c>
      <c r="B60" s="1908" t="s">
        <v>419</v>
      </c>
      <c r="C60" s="1908"/>
      <c r="D60" s="1908" t="s">
        <v>428</v>
      </c>
      <c r="E60" s="1908"/>
      <c r="F60" s="1817" t="s">
        <v>2310</v>
      </c>
    </row>
    <row r="61" spans="1:6" s="482" customFormat="1" ht="15" customHeight="1">
      <c r="A61" s="162"/>
      <c r="B61" s="484" t="s">
        <v>360</v>
      </c>
      <c r="C61" s="485"/>
      <c r="D61" s="484" t="s">
        <v>429</v>
      </c>
      <c r="E61" s="485"/>
      <c r="F61" s="162"/>
    </row>
    <row r="62" spans="1:6" s="482" customFormat="1" ht="15" customHeight="1">
      <c r="A62" s="90"/>
      <c r="B62" s="486" t="s">
        <v>16</v>
      </c>
      <c r="C62" s="487" t="s">
        <v>32</v>
      </c>
      <c r="D62" s="486" t="s">
        <v>16</v>
      </c>
      <c r="E62" s="487" t="s">
        <v>32</v>
      </c>
      <c r="F62" s="471"/>
    </row>
    <row r="63" spans="1:6" s="482" customFormat="1" ht="15" customHeight="1">
      <c r="A63" s="167"/>
      <c r="B63" s="487" t="s">
        <v>15</v>
      </c>
      <c r="C63" s="486" t="s">
        <v>9</v>
      </c>
      <c r="D63" s="487" t="s">
        <v>15</v>
      </c>
      <c r="E63" s="486" t="s">
        <v>9</v>
      </c>
      <c r="F63" s="170"/>
    </row>
    <row r="64" spans="1:6" s="482" customFormat="1" ht="15" customHeight="1">
      <c r="A64" s="474"/>
      <c r="B64" s="486"/>
      <c r="C64" s="486"/>
      <c r="D64" s="110"/>
      <c r="E64" s="487"/>
      <c r="F64" s="490"/>
    </row>
    <row r="65" spans="1:6" s="482" customFormat="1" ht="15" customHeight="1">
      <c r="A65" s="65" t="s">
        <v>121</v>
      </c>
      <c r="B65" s="200">
        <f>SUM(B66:B74)</f>
        <v>11466</v>
      </c>
      <c r="C65" s="200">
        <f>SUM(C66:C74)</f>
        <v>5909</v>
      </c>
      <c r="D65" s="200">
        <f>SUM(D66:D74)</f>
        <v>3095</v>
      </c>
      <c r="E65" s="200">
        <f>SUM(E66:E74)</f>
        <v>1367</v>
      </c>
      <c r="F65" s="66" t="s">
        <v>122</v>
      </c>
    </row>
    <row r="66" spans="1:6" s="482" customFormat="1" ht="15" customHeight="1">
      <c r="A66" s="201" t="s">
        <v>123</v>
      </c>
      <c r="B66" s="52">
        <v>457</v>
      </c>
      <c r="C66" s="52">
        <v>202</v>
      </c>
      <c r="D66" s="52">
        <v>170</v>
      </c>
      <c r="E66" s="52">
        <v>66</v>
      </c>
      <c r="F66" s="202" t="s">
        <v>124</v>
      </c>
    </row>
    <row r="67" spans="1:6" s="482" customFormat="1" ht="15" customHeight="1">
      <c r="A67" s="201" t="s">
        <v>125</v>
      </c>
      <c r="B67" s="52">
        <v>892</v>
      </c>
      <c r="C67" s="52">
        <v>393</v>
      </c>
      <c r="D67" s="52">
        <v>195</v>
      </c>
      <c r="E67" s="52">
        <v>72</v>
      </c>
      <c r="F67" s="202" t="s">
        <v>126</v>
      </c>
    </row>
    <row r="68" spans="1:6" s="482" customFormat="1" ht="15" customHeight="1">
      <c r="A68" s="201" t="s">
        <v>223</v>
      </c>
      <c r="B68" s="176">
        <v>4513</v>
      </c>
      <c r="C68" s="176">
        <v>2638</v>
      </c>
      <c r="D68" s="176">
        <v>0</v>
      </c>
      <c r="E68" s="176">
        <v>0</v>
      </c>
      <c r="F68" s="202" t="s">
        <v>128</v>
      </c>
    </row>
    <row r="69" spans="1:6" s="482" customFormat="1" ht="15" customHeight="1">
      <c r="A69" s="201" t="s">
        <v>129</v>
      </c>
      <c r="B69" s="52">
        <v>1517</v>
      </c>
      <c r="C69" s="52">
        <v>790</v>
      </c>
      <c r="D69" s="52">
        <v>852</v>
      </c>
      <c r="E69" s="52">
        <v>430</v>
      </c>
      <c r="F69" s="202" t="s">
        <v>130</v>
      </c>
    </row>
    <row r="70" spans="1:6" s="482" customFormat="1" ht="15" customHeight="1">
      <c r="A70" s="201" t="s">
        <v>131</v>
      </c>
      <c r="B70" s="52">
        <v>591</v>
      </c>
      <c r="C70" s="52">
        <v>290</v>
      </c>
      <c r="D70" s="52">
        <v>280</v>
      </c>
      <c r="E70" s="52">
        <v>136</v>
      </c>
      <c r="F70" s="202" t="s">
        <v>132</v>
      </c>
    </row>
    <row r="71" spans="1:6" s="482" customFormat="1" ht="15" customHeight="1">
      <c r="A71" s="201" t="s">
        <v>133</v>
      </c>
      <c r="B71" s="52">
        <v>774</v>
      </c>
      <c r="C71" s="52">
        <v>417</v>
      </c>
      <c r="D71" s="52">
        <v>398</v>
      </c>
      <c r="E71" s="52">
        <v>191</v>
      </c>
      <c r="F71" s="202" t="s">
        <v>134</v>
      </c>
    </row>
    <row r="72" spans="1:6" s="482" customFormat="1" ht="15" customHeight="1">
      <c r="A72" s="201" t="s">
        <v>135</v>
      </c>
      <c r="B72" s="52">
        <v>806</v>
      </c>
      <c r="C72" s="52">
        <v>399</v>
      </c>
      <c r="D72" s="52">
        <v>136</v>
      </c>
      <c r="E72" s="52">
        <v>66</v>
      </c>
      <c r="F72" s="202" t="s">
        <v>136</v>
      </c>
    </row>
    <row r="73" spans="1:6" s="482" customFormat="1" ht="15" customHeight="1">
      <c r="A73" s="201" t="s">
        <v>137</v>
      </c>
      <c r="B73" s="52">
        <v>1073</v>
      </c>
      <c r="C73" s="52">
        <v>442</v>
      </c>
      <c r="D73" s="52">
        <v>531</v>
      </c>
      <c r="E73" s="52">
        <v>196</v>
      </c>
      <c r="F73" s="202" t="s">
        <v>138</v>
      </c>
    </row>
    <row r="74" spans="1:6" ht="15" customHeight="1">
      <c r="A74" s="201" t="s">
        <v>139</v>
      </c>
      <c r="B74" s="52">
        <v>843</v>
      </c>
      <c r="C74" s="52">
        <v>338</v>
      </c>
      <c r="D74" s="52">
        <v>533</v>
      </c>
      <c r="E74" s="52">
        <v>210</v>
      </c>
      <c r="F74" s="202" t="s">
        <v>140</v>
      </c>
    </row>
    <row r="75" spans="1:6" s="110" customFormat="1" ht="15" customHeight="1">
      <c r="A75" s="71" t="s">
        <v>141</v>
      </c>
      <c r="B75" s="200">
        <f>SUM(B76:B83)</f>
        <v>8570</v>
      </c>
      <c r="C75" s="200">
        <f>SUM(C76:C83)</f>
        <v>3517</v>
      </c>
      <c r="D75" s="200">
        <f>SUM(D76:D83)</f>
        <v>4461</v>
      </c>
      <c r="E75" s="200">
        <f>SUM(E76:E83)</f>
        <v>1636</v>
      </c>
      <c r="F75" s="72" t="s">
        <v>142</v>
      </c>
    </row>
    <row r="76" spans="1:6" ht="15" customHeight="1">
      <c r="A76" s="201" t="s">
        <v>143</v>
      </c>
      <c r="B76" s="52">
        <v>1189</v>
      </c>
      <c r="C76" s="52">
        <v>336</v>
      </c>
      <c r="D76" s="52">
        <v>835</v>
      </c>
      <c r="E76" s="52">
        <v>218</v>
      </c>
      <c r="F76" s="202" t="s">
        <v>144</v>
      </c>
    </row>
    <row r="77" spans="1:6" ht="15" customHeight="1">
      <c r="A77" s="201" t="s">
        <v>145</v>
      </c>
      <c r="B77" s="52">
        <v>693</v>
      </c>
      <c r="C77" s="52">
        <v>253</v>
      </c>
      <c r="D77" s="52">
        <v>498</v>
      </c>
      <c r="E77" s="52">
        <v>193</v>
      </c>
      <c r="F77" s="202" t="s">
        <v>146</v>
      </c>
    </row>
    <row r="78" spans="1:6" s="110" customFormat="1" ht="15" customHeight="1">
      <c r="A78" s="201" t="s">
        <v>147</v>
      </c>
      <c r="B78" s="52">
        <v>979</v>
      </c>
      <c r="C78" s="52">
        <v>358</v>
      </c>
      <c r="D78" s="52">
        <v>553</v>
      </c>
      <c r="E78" s="52">
        <v>203</v>
      </c>
      <c r="F78" s="202" t="s">
        <v>148</v>
      </c>
    </row>
    <row r="79" spans="1:6" ht="15" customHeight="1">
      <c r="A79" s="201" t="s">
        <v>149</v>
      </c>
      <c r="B79" s="52">
        <v>796</v>
      </c>
      <c r="C79" s="52">
        <v>318</v>
      </c>
      <c r="D79" s="52">
        <v>487</v>
      </c>
      <c r="E79" s="52">
        <v>204</v>
      </c>
      <c r="F79" s="202" t="s">
        <v>150</v>
      </c>
    </row>
    <row r="80" spans="1:6" ht="15" customHeight="1">
      <c r="A80" s="201" t="s">
        <v>151</v>
      </c>
      <c r="B80" s="52">
        <v>2721</v>
      </c>
      <c r="C80" s="52">
        <v>1336</v>
      </c>
      <c r="D80" s="52">
        <v>988</v>
      </c>
      <c r="E80" s="52">
        <v>427</v>
      </c>
      <c r="F80" s="202" t="s">
        <v>152</v>
      </c>
    </row>
    <row r="81" spans="1:6" ht="15" customHeight="1">
      <c r="A81" s="201" t="s">
        <v>153</v>
      </c>
      <c r="B81" s="52">
        <v>619</v>
      </c>
      <c r="C81" s="52">
        <v>269</v>
      </c>
      <c r="D81" s="52">
        <v>352</v>
      </c>
      <c r="E81" s="52">
        <v>153</v>
      </c>
      <c r="F81" s="202" t="s">
        <v>154</v>
      </c>
    </row>
    <row r="82" spans="1:6" ht="15" customHeight="1">
      <c r="A82" s="201" t="s">
        <v>155</v>
      </c>
      <c r="B82" s="52">
        <v>1133</v>
      </c>
      <c r="C82" s="52">
        <v>526</v>
      </c>
      <c r="D82" s="52">
        <v>500</v>
      </c>
      <c r="E82" s="52">
        <v>197</v>
      </c>
      <c r="F82" s="202" t="s">
        <v>1868</v>
      </c>
    </row>
    <row r="83" spans="1:6" ht="15" customHeight="1">
      <c r="A83" s="201" t="s">
        <v>156</v>
      </c>
      <c r="B83" s="52">
        <v>440</v>
      </c>
      <c r="C83" s="52">
        <v>121</v>
      </c>
      <c r="D83" s="52">
        <v>248</v>
      </c>
      <c r="E83" s="52">
        <v>41</v>
      </c>
      <c r="F83" s="202" t="s">
        <v>157</v>
      </c>
    </row>
    <row r="84" spans="1:6" ht="15" customHeight="1">
      <c r="A84" s="73" t="s">
        <v>158</v>
      </c>
      <c r="B84" s="200">
        <f>SUM(B85:B89)</f>
        <v>3835</v>
      </c>
      <c r="C84" s="200">
        <f>SUM(C85:C89)</f>
        <v>1048</v>
      </c>
      <c r="D84" s="200">
        <f>SUM(D85:D89)</f>
        <v>2457</v>
      </c>
      <c r="E84" s="200">
        <f>SUM(E85:E89)</f>
        <v>612</v>
      </c>
      <c r="F84" s="66" t="s">
        <v>159</v>
      </c>
    </row>
    <row r="85" spans="1:6" ht="15" customHeight="1">
      <c r="A85" s="201" t="s">
        <v>160</v>
      </c>
      <c r="B85" s="52">
        <v>1023</v>
      </c>
      <c r="C85" s="52">
        <v>314</v>
      </c>
      <c r="D85" s="52">
        <v>473</v>
      </c>
      <c r="E85" s="52">
        <v>111</v>
      </c>
      <c r="F85" s="202" t="s">
        <v>161</v>
      </c>
    </row>
    <row r="86" spans="1:6" ht="15" customHeight="1">
      <c r="A86" s="201" t="s">
        <v>162</v>
      </c>
      <c r="B86" s="52">
        <v>640</v>
      </c>
      <c r="C86" s="52">
        <v>191</v>
      </c>
      <c r="D86" s="52">
        <v>422</v>
      </c>
      <c r="E86" s="52">
        <v>124</v>
      </c>
      <c r="F86" s="202" t="s">
        <v>163</v>
      </c>
    </row>
    <row r="87" spans="1:6" ht="15" customHeight="1">
      <c r="A87" s="201" t="s">
        <v>164</v>
      </c>
      <c r="B87" s="52">
        <v>666</v>
      </c>
      <c r="C87" s="52">
        <v>175</v>
      </c>
      <c r="D87" s="52">
        <v>456</v>
      </c>
      <c r="E87" s="52">
        <v>110</v>
      </c>
      <c r="F87" s="202" t="s">
        <v>165</v>
      </c>
    </row>
    <row r="88" spans="1:6" ht="15" customHeight="1">
      <c r="A88" s="201" t="s">
        <v>166</v>
      </c>
      <c r="B88" s="52">
        <v>807</v>
      </c>
      <c r="C88" s="52">
        <v>200</v>
      </c>
      <c r="D88" s="52">
        <v>579</v>
      </c>
      <c r="E88" s="52">
        <v>144</v>
      </c>
      <c r="F88" s="202" t="s">
        <v>167</v>
      </c>
    </row>
    <row r="89" spans="1:6" ht="15" customHeight="1">
      <c r="A89" s="201" t="s">
        <v>168</v>
      </c>
      <c r="B89" s="52">
        <v>699</v>
      </c>
      <c r="C89" s="52">
        <v>168</v>
      </c>
      <c r="D89" s="52">
        <v>527</v>
      </c>
      <c r="E89" s="52">
        <v>123</v>
      </c>
      <c r="F89" s="202" t="s">
        <v>169</v>
      </c>
    </row>
    <row r="90" spans="1:6" ht="15" customHeight="1">
      <c r="A90" s="71" t="s">
        <v>170</v>
      </c>
      <c r="B90" s="200">
        <f>SUM(B91:B96)</f>
        <v>5854</v>
      </c>
      <c r="C90" s="200">
        <f>SUM(C91:C96)</f>
        <v>2231</v>
      </c>
      <c r="D90" s="200">
        <f>SUM(D91:D96)</f>
        <v>2709</v>
      </c>
      <c r="E90" s="200">
        <f>SUM(E91:E96)</f>
        <v>872</v>
      </c>
      <c r="F90" s="72" t="s">
        <v>171</v>
      </c>
    </row>
    <row r="91" spans="1:6" ht="15" customHeight="1">
      <c r="A91" s="201" t="s">
        <v>172</v>
      </c>
      <c r="B91" s="52">
        <v>1236</v>
      </c>
      <c r="C91" s="52">
        <v>602</v>
      </c>
      <c r="D91" s="52">
        <v>417</v>
      </c>
      <c r="E91" s="52">
        <v>164</v>
      </c>
      <c r="F91" s="202" t="s">
        <v>173</v>
      </c>
    </row>
    <row r="92" spans="1:6" ht="15" customHeight="1">
      <c r="A92" s="201" t="s">
        <v>174</v>
      </c>
      <c r="B92" s="52">
        <v>929</v>
      </c>
      <c r="C92" s="52">
        <v>284</v>
      </c>
      <c r="D92" s="52">
        <v>694</v>
      </c>
      <c r="E92" s="52">
        <v>210</v>
      </c>
      <c r="F92" s="202" t="s">
        <v>1870</v>
      </c>
    </row>
    <row r="93" spans="1:6" ht="15" customHeight="1">
      <c r="A93" s="201" t="s">
        <v>176</v>
      </c>
      <c r="B93" s="52">
        <v>1214</v>
      </c>
      <c r="C93" s="52">
        <v>562</v>
      </c>
      <c r="D93" s="52">
        <v>149</v>
      </c>
      <c r="E93" s="52">
        <v>52</v>
      </c>
      <c r="F93" s="202" t="s">
        <v>1875</v>
      </c>
    </row>
    <row r="94" spans="1:6" ht="15" customHeight="1">
      <c r="A94" s="201" t="s">
        <v>178</v>
      </c>
      <c r="B94" s="52">
        <v>1651</v>
      </c>
      <c r="C94" s="52">
        <v>549</v>
      </c>
      <c r="D94" s="52">
        <v>950</v>
      </c>
      <c r="E94" s="52">
        <v>328</v>
      </c>
      <c r="F94" s="202" t="s">
        <v>179</v>
      </c>
    </row>
    <row r="95" spans="1:6" ht="15" customHeight="1">
      <c r="A95" s="201" t="s">
        <v>180</v>
      </c>
      <c r="B95" s="52">
        <v>318</v>
      </c>
      <c r="C95" s="52">
        <v>70</v>
      </c>
      <c r="D95" s="52">
        <v>191</v>
      </c>
      <c r="E95" s="52">
        <v>31</v>
      </c>
      <c r="F95" s="202" t="s">
        <v>181</v>
      </c>
    </row>
    <row r="96" spans="1:6" ht="15" customHeight="1">
      <c r="A96" s="201" t="s">
        <v>182</v>
      </c>
      <c r="B96" s="52">
        <v>506</v>
      </c>
      <c r="C96" s="52">
        <v>164</v>
      </c>
      <c r="D96" s="52">
        <v>308</v>
      </c>
      <c r="E96" s="52">
        <v>87</v>
      </c>
      <c r="F96" s="202" t="s">
        <v>183</v>
      </c>
    </row>
    <row r="97" spans="1:6" ht="15" customHeight="1">
      <c r="A97" s="74" t="s">
        <v>184</v>
      </c>
      <c r="B97" s="200">
        <f>SUM(B98:B101)</f>
        <v>1128</v>
      </c>
      <c r="C97" s="200">
        <f>SUM(C98:C101)</f>
        <v>410</v>
      </c>
      <c r="D97" s="200">
        <f>SUM(D98:D101)</f>
        <v>440</v>
      </c>
      <c r="E97" s="200">
        <f>SUM(E98:E101)</f>
        <v>116</v>
      </c>
      <c r="F97" s="72" t="s">
        <v>185</v>
      </c>
    </row>
    <row r="98" spans="1:6" ht="15" customHeight="1">
      <c r="A98" s="201" t="s">
        <v>186</v>
      </c>
      <c r="B98" s="52">
        <v>98</v>
      </c>
      <c r="C98" s="52">
        <v>33</v>
      </c>
      <c r="D98" s="52">
        <v>22</v>
      </c>
      <c r="E98" s="52">
        <v>3</v>
      </c>
      <c r="F98" s="202" t="s">
        <v>187</v>
      </c>
    </row>
    <row r="99" spans="1:6" ht="15" customHeight="1">
      <c r="A99" s="201" t="s">
        <v>188</v>
      </c>
      <c r="B99" s="52">
        <v>477</v>
      </c>
      <c r="C99" s="52">
        <v>185</v>
      </c>
      <c r="D99" s="52">
        <v>168</v>
      </c>
      <c r="E99" s="52">
        <v>49</v>
      </c>
      <c r="F99" s="202" t="s">
        <v>189</v>
      </c>
    </row>
    <row r="100" spans="1:6" ht="15" customHeight="1">
      <c r="A100" s="201" t="s">
        <v>190</v>
      </c>
      <c r="B100" s="52">
        <v>328</v>
      </c>
      <c r="C100" s="52">
        <v>97</v>
      </c>
      <c r="D100" s="52">
        <v>242</v>
      </c>
      <c r="E100" s="52">
        <v>62</v>
      </c>
      <c r="F100" s="202" t="s">
        <v>191</v>
      </c>
    </row>
    <row r="101" spans="1:6" ht="15" customHeight="1">
      <c r="A101" s="201" t="s">
        <v>192</v>
      </c>
      <c r="B101" s="52">
        <v>225</v>
      </c>
      <c r="C101" s="52">
        <v>95</v>
      </c>
      <c r="D101" s="52">
        <v>8</v>
      </c>
      <c r="E101" s="52">
        <v>2</v>
      </c>
      <c r="F101" s="202" t="s">
        <v>193</v>
      </c>
    </row>
    <row r="102" spans="1:6" ht="15" customHeight="1">
      <c r="A102" s="65" t="s">
        <v>194</v>
      </c>
      <c r="B102" s="200">
        <f>SUM(B103:B106)</f>
        <v>843</v>
      </c>
      <c r="C102" s="200">
        <f>SUM(C103:C106)</f>
        <v>255</v>
      </c>
      <c r="D102" s="200">
        <f>SUM(D103:D106)</f>
        <v>42</v>
      </c>
      <c r="E102" s="200">
        <f>SUM(E103:E106)</f>
        <v>8</v>
      </c>
      <c r="F102" s="72" t="s">
        <v>195</v>
      </c>
    </row>
    <row r="103" spans="1:6" ht="15" customHeight="1">
      <c r="A103" s="201" t="s">
        <v>196</v>
      </c>
      <c r="B103" s="52">
        <v>149</v>
      </c>
      <c r="C103" s="52">
        <v>52</v>
      </c>
      <c r="D103" s="52">
        <v>0</v>
      </c>
      <c r="E103" s="52">
        <v>0</v>
      </c>
      <c r="F103" s="202" t="s">
        <v>197</v>
      </c>
    </row>
    <row r="104" spans="1:6" ht="15" customHeight="1">
      <c r="A104" s="201" t="s">
        <v>198</v>
      </c>
      <c r="B104" s="52">
        <v>143</v>
      </c>
      <c r="C104" s="52">
        <v>42</v>
      </c>
      <c r="D104" s="52">
        <v>0</v>
      </c>
      <c r="E104" s="52">
        <v>0</v>
      </c>
      <c r="F104" s="202" t="s">
        <v>199</v>
      </c>
    </row>
    <row r="105" spans="1:6" ht="15" customHeight="1">
      <c r="A105" s="201" t="s">
        <v>200</v>
      </c>
      <c r="B105" s="52">
        <v>487</v>
      </c>
      <c r="C105" s="52">
        <v>144</v>
      </c>
      <c r="D105" s="52">
        <v>13</v>
      </c>
      <c r="E105" s="52">
        <v>2</v>
      </c>
      <c r="F105" s="202" t="s">
        <v>201</v>
      </c>
    </row>
    <row r="106" spans="1:6" ht="15" customHeight="1">
      <c r="A106" s="201" t="s">
        <v>202</v>
      </c>
      <c r="B106" s="52">
        <v>64</v>
      </c>
      <c r="C106" s="52">
        <v>17</v>
      </c>
      <c r="D106" s="52">
        <v>29</v>
      </c>
      <c r="E106" s="52">
        <v>6</v>
      </c>
      <c r="F106" s="202" t="s">
        <v>203</v>
      </c>
    </row>
    <row r="107" spans="1:6" ht="15" customHeight="1">
      <c r="A107" s="74" t="s">
        <v>204</v>
      </c>
      <c r="B107" s="200">
        <f>SUM(B108:B109)</f>
        <v>290</v>
      </c>
      <c r="C107" s="200">
        <f>SUM(C108:C109)</f>
        <v>104</v>
      </c>
      <c r="D107" s="200">
        <f>SUM(D108:D109)</f>
        <v>15</v>
      </c>
      <c r="E107" s="200">
        <f>SUM(E108:E109)</f>
        <v>4</v>
      </c>
      <c r="F107" s="72" t="s">
        <v>205</v>
      </c>
    </row>
    <row r="108" spans="1:6" ht="15" customHeight="1">
      <c r="A108" s="75" t="s">
        <v>206</v>
      </c>
      <c r="B108" s="52">
        <v>15</v>
      </c>
      <c r="C108" s="52">
        <v>4</v>
      </c>
      <c r="D108" s="52">
        <v>15</v>
      </c>
      <c r="E108" s="52">
        <v>4</v>
      </c>
      <c r="F108" s="76" t="s">
        <v>2517</v>
      </c>
    </row>
    <row r="109" spans="1:6" ht="15" customHeight="1">
      <c r="A109" s="51" t="s">
        <v>208</v>
      </c>
      <c r="B109" s="52">
        <v>275</v>
      </c>
      <c r="C109" s="52">
        <v>100</v>
      </c>
      <c r="D109" s="52">
        <v>0</v>
      </c>
      <c r="E109" s="52">
        <v>0</v>
      </c>
      <c r="F109" s="76" t="s">
        <v>2514</v>
      </c>
    </row>
    <row r="110" spans="1:6" ht="15" customHeight="1">
      <c r="A110" s="204" t="s">
        <v>226</v>
      </c>
      <c r="B110" s="205">
        <f>'colleg 18'!B11+'colleg 18'!B20+'colleg 18'!B29+'colleg 18'!B39+'colleg 18'!B47+'colleg 18'!B107+'colleg 18'!B102+'colleg 18'!B97+'colleg 18'!B90+'colleg 18'!B84+'colleg 18'!B75+'colleg 18'!B65</f>
        <v>65198</v>
      </c>
      <c r="C110" s="205">
        <f>'colleg 18'!C11+'colleg 18'!C20+'colleg 18'!C29+'colleg 18'!C39+'colleg 18'!C47+'colleg 18'!C107+'colleg 18'!C102+'colleg 18'!C97+'colleg 18'!C90+'colleg 18'!C84+'colleg 18'!C75+'colleg 18'!C65</f>
        <v>28814</v>
      </c>
      <c r="D110" s="205">
        <f>'colleg 18'!D11+'colleg 18'!D20+'colleg 18'!D29+'colleg 18'!D39+'colleg 18'!D47+'colleg 18'!D107+'colleg 18'!D102+'colleg 18'!D97+'colleg 18'!D90+'colleg 18'!D84+'colleg 18'!D75+'colleg 18'!D65</f>
        <v>25364</v>
      </c>
      <c r="E110" s="205">
        <f>'colleg 18'!E11+'colleg 18'!E20+'colleg 18'!E29+'colleg 18'!E39+'colleg 18'!E47+'colleg 18'!E107+'colleg 18'!E102+'colleg 18'!E97+'colleg 18'!E90+'colleg 18'!E84+'colleg 18'!E75+'colleg 18'!E65</f>
        <v>9580</v>
      </c>
      <c r="F110" s="206" t="s">
        <v>16</v>
      </c>
    </row>
    <row r="111" spans="1:6" ht="15" customHeight="1">
      <c r="A111" s="110"/>
      <c r="B111" s="491"/>
      <c r="C111" s="492"/>
      <c r="D111" s="487"/>
      <c r="E111" s="285"/>
      <c r="F111" s="124"/>
    </row>
    <row r="112" spans="1:6" ht="15" customHeight="1">
      <c r="A112" s="110"/>
      <c r="B112" s="491"/>
      <c r="C112" s="492"/>
      <c r="D112" s="487"/>
      <c r="E112" s="285"/>
      <c r="F112" s="124"/>
    </row>
    <row r="113" spans="1:6" ht="15" customHeight="1">
      <c r="A113" s="769" t="s">
        <v>1873</v>
      </c>
      <c r="B113" s="31"/>
      <c r="C113" s="31"/>
      <c r="D113" s="460"/>
      <c r="E113" s="466"/>
      <c r="F113" s="32" t="s">
        <v>1872</v>
      </c>
    </row>
    <row r="114" spans="1:6" ht="15" customHeight="1">
      <c r="A114" s="110"/>
      <c r="B114" s="491"/>
      <c r="C114" s="492"/>
      <c r="D114" s="487"/>
      <c r="E114" s="285"/>
      <c r="F114" s="124"/>
    </row>
    <row r="115" spans="1:6" ht="15" customHeight="1"/>
    <row r="116" spans="1:6" ht="15" customHeight="1"/>
    <row r="117" spans="1:6" ht="15" customHeight="1"/>
    <row r="118" spans="1:6" ht="15" customHeight="1"/>
    <row r="119" spans="1:6" ht="15" customHeight="1"/>
    <row r="120" spans="1:6" ht="15" customHeight="1"/>
    <row r="121" spans="1:6" ht="15" customHeight="1"/>
    <row r="122" spans="1:6" ht="15" customHeight="1"/>
    <row r="123" spans="1:6" ht="15" customHeight="1"/>
    <row r="124" spans="1:6" ht="15" customHeight="1"/>
    <row r="125" spans="1:6" ht="15" customHeight="1"/>
    <row r="126" spans="1:6" ht="15" customHeight="1"/>
    <row r="127" spans="1:6" ht="15" customHeight="1"/>
    <row r="128" spans="1:6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</sheetData>
  <mergeCells count="8">
    <mergeCell ref="E55:F55"/>
    <mergeCell ref="E57:F57"/>
    <mergeCell ref="B60:C60"/>
    <mergeCell ref="D60:E60"/>
    <mergeCell ref="E1:F1"/>
    <mergeCell ref="E3:F3"/>
    <mergeCell ref="B6:C6"/>
    <mergeCell ref="D6:E6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scaleWithDoc="0" alignWithMargins="0"/>
  <rowBreaks count="1" manualBreakCount="1">
    <brk id="54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FFFF00"/>
  </sheetPr>
  <dimension ref="A1:G66"/>
  <sheetViews>
    <sheetView showGridLines="0" view="pageLayout" zoomScale="70" zoomScalePageLayoutView="70" workbookViewId="0">
      <selection activeCell="F15" sqref="F15"/>
    </sheetView>
  </sheetViews>
  <sheetFormatPr defaultColWidth="11.453125" defaultRowHeight="13"/>
  <cols>
    <col min="1" max="1" width="30.7265625" style="110" customWidth="1"/>
    <col min="2" max="5" width="12.453125" style="110" customWidth="1"/>
    <col min="6" max="6" width="33.1796875" style="110" customWidth="1"/>
    <col min="7" max="16384" width="11.453125" style="110"/>
  </cols>
  <sheetData>
    <row r="1" spans="1:7" ht="24.75" customHeight="1">
      <c r="A1" s="443" t="s">
        <v>397</v>
      </c>
      <c r="E1" s="1903" t="s">
        <v>1618</v>
      </c>
      <c r="F1" s="1903"/>
      <c r="G1" s="493"/>
    </row>
    <row r="2" spans="1:7" ht="19" customHeight="1">
      <c r="F2" s="494"/>
      <c r="G2" s="148"/>
    </row>
    <row r="3" spans="1:7" ht="19" customHeight="1">
      <c r="A3" s="308" t="s">
        <v>431</v>
      </c>
      <c r="E3" s="1912" t="s">
        <v>432</v>
      </c>
      <c r="F3" s="1912"/>
      <c r="G3" s="495"/>
    </row>
    <row r="4" spans="1:7" ht="19" customHeight="1">
      <c r="A4" s="110" t="s">
        <v>433</v>
      </c>
      <c r="E4" s="1913" t="s">
        <v>434</v>
      </c>
      <c r="F4" s="1913"/>
      <c r="G4" s="148"/>
    </row>
    <row r="5" spans="1:7" ht="19" customHeight="1">
      <c r="F5" s="494"/>
      <c r="G5" s="148"/>
    </row>
    <row r="6" spans="1:7" ht="16.5" customHeight="1">
      <c r="A6" s="1732" t="s">
        <v>2309</v>
      </c>
      <c r="B6" s="144" t="s">
        <v>16</v>
      </c>
      <c r="C6" s="144" t="s">
        <v>292</v>
      </c>
      <c r="D6" s="144" t="s">
        <v>290</v>
      </c>
      <c r="E6" s="291" t="s">
        <v>283</v>
      </c>
      <c r="F6" s="1820" t="s">
        <v>2310</v>
      </c>
      <c r="G6" s="148"/>
    </row>
    <row r="7" spans="1:7" ht="16.5" customHeight="1">
      <c r="B7" s="293" t="s">
        <v>15</v>
      </c>
      <c r="C7" s="341" t="s">
        <v>435</v>
      </c>
      <c r="D7" s="341" t="s">
        <v>436</v>
      </c>
      <c r="E7" s="341" t="s">
        <v>437</v>
      </c>
      <c r="G7" s="296"/>
    </row>
    <row r="8" spans="1:7" ht="15.5">
      <c r="A8" s="297" t="s">
        <v>438</v>
      </c>
      <c r="B8" s="1240"/>
      <c r="C8" s="1240"/>
      <c r="D8" s="1240"/>
      <c r="E8" s="1240"/>
      <c r="F8" s="258" t="s">
        <v>305</v>
      </c>
      <c r="G8" s="148"/>
    </row>
    <row r="9" spans="1:7" ht="21" customHeight="1">
      <c r="A9" s="1397" t="s">
        <v>439</v>
      </c>
      <c r="B9" s="1246">
        <f>SUM(C9:E9)</f>
        <v>265</v>
      </c>
      <c r="C9" s="1848">
        <v>0</v>
      </c>
      <c r="D9" s="1692">
        <v>3</v>
      </c>
      <c r="E9" s="1692">
        <v>262</v>
      </c>
      <c r="F9" s="1493" t="s">
        <v>440</v>
      </c>
      <c r="G9" s="496"/>
    </row>
    <row r="10" spans="1:7" ht="21" customHeight="1">
      <c r="A10" s="1397" t="s">
        <v>318</v>
      </c>
      <c r="B10" s="1246">
        <f t="shared" ref="B10:B16" si="0">SUM(C10:E10)</f>
        <v>332867</v>
      </c>
      <c r="C10" s="1692">
        <v>6</v>
      </c>
      <c r="D10" s="1692">
        <v>565</v>
      </c>
      <c r="E10" s="1692">
        <v>332296</v>
      </c>
      <c r="F10" s="1493" t="s">
        <v>319</v>
      </c>
      <c r="G10" s="496"/>
    </row>
    <row r="11" spans="1:7" ht="21" customHeight="1">
      <c r="A11" s="1397" t="s">
        <v>320</v>
      </c>
      <c r="B11" s="1246">
        <f t="shared" si="0"/>
        <v>469556</v>
      </c>
      <c r="C11" s="1692">
        <v>801</v>
      </c>
      <c r="D11" s="1692">
        <v>259874</v>
      </c>
      <c r="E11" s="1692">
        <v>208881</v>
      </c>
      <c r="F11" s="1493" t="s">
        <v>321</v>
      </c>
      <c r="G11" s="496"/>
    </row>
    <row r="12" spans="1:7" ht="21" customHeight="1">
      <c r="A12" s="1397" t="s">
        <v>322</v>
      </c>
      <c r="B12" s="1246">
        <f t="shared" si="0"/>
        <v>478870</v>
      </c>
      <c r="C12" s="1692">
        <v>220732</v>
      </c>
      <c r="D12" s="1692">
        <v>148622</v>
      </c>
      <c r="E12" s="1692">
        <v>109516</v>
      </c>
      <c r="F12" s="1493" t="s">
        <v>323</v>
      </c>
      <c r="G12" s="496"/>
    </row>
    <row r="13" spans="1:7" ht="21" customHeight="1">
      <c r="A13" s="1397" t="s">
        <v>441</v>
      </c>
      <c r="B13" s="1246">
        <f t="shared" si="0"/>
        <v>294812</v>
      </c>
      <c r="C13" s="1692">
        <v>161094</v>
      </c>
      <c r="D13" s="1692">
        <v>76705</v>
      </c>
      <c r="E13" s="1692">
        <v>57013</v>
      </c>
      <c r="F13" s="1493" t="s">
        <v>442</v>
      </c>
      <c r="G13" s="496"/>
    </row>
    <row r="14" spans="1:7" ht="21" customHeight="1">
      <c r="A14" s="1397" t="s">
        <v>443</v>
      </c>
      <c r="B14" s="1246">
        <f t="shared" si="0"/>
        <v>158923</v>
      </c>
      <c r="C14" s="1692">
        <v>98861</v>
      </c>
      <c r="D14" s="1692">
        <v>38060</v>
      </c>
      <c r="E14" s="1692">
        <v>22002</v>
      </c>
      <c r="F14" s="1493" t="s">
        <v>444</v>
      </c>
      <c r="G14" s="496"/>
    </row>
    <row r="15" spans="1:7" ht="21" customHeight="1">
      <c r="A15" s="1397" t="s">
        <v>445</v>
      </c>
      <c r="B15" s="1246">
        <f t="shared" si="0"/>
        <v>71857</v>
      </c>
      <c r="C15" s="1692">
        <v>50941</v>
      </c>
      <c r="D15" s="1692">
        <v>14608</v>
      </c>
      <c r="E15" s="1692">
        <v>6308</v>
      </c>
      <c r="F15" s="1493" t="s">
        <v>446</v>
      </c>
      <c r="G15" s="496"/>
    </row>
    <row r="16" spans="1:7" ht="21" customHeight="1">
      <c r="A16" s="1397" t="s">
        <v>447</v>
      </c>
      <c r="B16" s="1246">
        <f t="shared" si="0"/>
        <v>33243</v>
      </c>
      <c r="C16" s="1692">
        <v>25638</v>
      </c>
      <c r="D16" s="1692">
        <v>5562</v>
      </c>
      <c r="E16" s="1692">
        <v>2043</v>
      </c>
      <c r="F16" s="1493" t="s">
        <v>448</v>
      </c>
      <c r="G16" s="496"/>
    </row>
    <row r="17" spans="1:7" ht="15" customHeight="1">
      <c r="A17" s="1240"/>
      <c r="B17" s="1821"/>
      <c r="C17" s="1821"/>
      <c r="D17" s="1821"/>
      <c r="E17" s="1821"/>
      <c r="F17" s="1240"/>
      <c r="G17" s="296"/>
    </row>
    <row r="18" spans="1:7" ht="24" customHeight="1">
      <c r="A18" s="1239" t="s">
        <v>15</v>
      </c>
      <c r="B18" s="1246">
        <f>SUM(B9:B17)</f>
        <v>1840393</v>
      </c>
      <c r="C18" s="1246">
        <f t="shared" ref="C18:E18" si="1">SUM(C9:C17)</f>
        <v>558073</v>
      </c>
      <c r="D18" s="1246">
        <f t="shared" si="1"/>
        <v>543999</v>
      </c>
      <c r="E18" s="1246">
        <f t="shared" si="1"/>
        <v>738321</v>
      </c>
      <c r="F18" s="1237" t="s">
        <v>16</v>
      </c>
      <c r="G18" s="296"/>
    </row>
    <row r="19" spans="1:7" ht="21" customHeight="1">
      <c r="A19" s="1239"/>
      <c r="B19" s="1246"/>
      <c r="C19" s="1246"/>
      <c r="D19" s="1246"/>
      <c r="E19" s="1246"/>
      <c r="F19" s="1237"/>
      <c r="G19" s="296"/>
    </row>
    <row r="20" spans="1:7" ht="21" customHeight="1">
      <c r="A20" s="297" t="s">
        <v>9</v>
      </c>
      <c r="B20" s="1254"/>
      <c r="C20" s="1494"/>
      <c r="D20" s="1494"/>
      <c r="E20" s="1494"/>
      <c r="F20" s="258" t="s">
        <v>10</v>
      </c>
      <c r="G20" s="296"/>
    </row>
    <row r="21" spans="1:7" ht="21" customHeight="1">
      <c r="A21" s="1240" t="s">
        <v>439</v>
      </c>
      <c r="B21" s="1246">
        <f>SUM(C21:E21)</f>
        <v>139</v>
      </c>
      <c r="C21" s="1848">
        <v>0</v>
      </c>
      <c r="D21" s="1692">
        <v>3</v>
      </c>
      <c r="E21" s="1692">
        <v>136</v>
      </c>
      <c r="F21" s="1495" t="s">
        <v>440</v>
      </c>
      <c r="G21" s="496"/>
    </row>
    <row r="22" spans="1:7" ht="21" customHeight="1">
      <c r="A22" s="1240" t="s">
        <v>318</v>
      </c>
      <c r="B22" s="1246">
        <f t="shared" ref="B22:B28" si="2">SUM(C22:E22)</f>
        <v>177156</v>
      </c>
      <c r="C22" s="1692">
        <v>4</v>
      </c>
      <c r="D22" s="1692">
        <v>333</v>
      </c>
      <c r="E22" s="1692">
        <v>176819</v>
      </c>
      <c r="F22" s="1495" t="s">
        <v>319</v>
      </c>
      <c r="G22" s="496"/>
    </row>
    <row r="23" spans="1:7" ht="21" customHeight="1">
      <c r="A23" s="1240" t="s">
        <v>320</v>
      </c>
      <c r="B23" s="1246">
        <f t="shared" si="2"/>
        <v>239872</v>
      </c>
      <c r="C23" s="1692">
        <v>481</v>
      </c>
      <c r="D23" s="1692">
        <v>149205</v>
      </c>
      <c r="E23" s="1692">
        <v>90186</v>
      </c>
      <c r="F23" s="1495" t="s">
        <v>321</v>
      </c>
      <c r="G23" s="496"/>
    </row>
    <row r="24" spans="1:7" ht="21" customHeight="1">
      <c r="A24" s="1240" t="s">
        <v>322</v>
      </c>
      <c r="B24" s="1246">
        <f t="shared" si="2"/>
        <v>237323</v>
      </c>
      <c r="C24" s="1692">
        <v>130085</v>
      </c>
      <c r="D24" s="1692">
        <v>72515</v>
      </c>
      <c r="E24" s="1692">
        <v>34723</v>
      </c>
      <c r="F24" s="1495" t="s">
        <v>323</v>
      </c>
      <c r="G24" s="496"/>
    </row>
    <row r="25" spans="1:7" ht="21" customHeight="1">
      <c r="A25" s="1240" t="s">
        <v>441</v>
      </c>
      <c r="B25" s="1246">
        <f t="shared" si="2"/>
        <v>125063</v>
      </c>
      <c r="C25" s="1692">
        <v>81842</v>
      </c>
      <c r="D25" s="1692">
        <v>28854</v>
      </c>
      <c r="E25" s="1692">
        <v>14367</v>
      </c>
      <c r="F25" s="1495" t="s">
        <v>442</v>
      </c>
      <c r="G25" s="496"/>
    </row>
    <row r="26" spans="1:7" ht="21" customHeight="1">
      <c r="A26" s="1240" t="s">
        <v>443</v>
      </c>
      <c r="B26" s="1246">
        <f t="shared" si="2"/>
        <v>58640</v>
      </c>
      <c r="C26" s="1692">
        <v>42242</v>
      </c>
      <c r="D26" s="1692">
        <v>11588</v>
      </c>
      <c r="E26" s="1692">
        <v>4810</v>
      </c>
      <c r="F26" s="1495" t="s">
        <v>444</v>
      </c>
      <c r="G26" s="496"/>
    </row>
    <row r="27" spans="1:7" ht="21" customHeight="1">
      <c r="A27" s="1240" t="s">
        <v>445</v>
      </c>
      <c r="B27" s="1246">
        <f t="shared" si="2"/>
        <v>24383</v>
      </c>
      <c r="C27" s="1692">
        <v>18887</v>
      </c>
      <c r="D27" s="1692">
        <v>4037</v>
      </c>
      <c r="E27" s="1692">
        <v>1459</v>
      </c>
      <c r="F27" s="1495" t="s">
        <v>446</v>
      </c>
      <c r="G27" s="496"/>
    </row>
    <row r="28" spans="1:7" ht="21" customHeight="1">
      <c r="A28" s="1240" t="s">
        <v>447</v>
      </c>
      <c r="B28" s="1246">
        <f t="shared" si="2"/>
        <v>10551</v>
      </c>
      <c r="C28" s="1692">
        <v>8527</v>
      </c>
      <c r="D28" s="1692">
        <v>1472</v>
      </c>
      <c r="E28" s="1692">
        <v>552</v>
      </c>
      <c r="F28" s="1495" t="s">
        <v>448</v>
      </c>
      <c r="G28" s="496"/>
    </row>
    <row r="29" spans="1:7" ht="21" customHeight="1">
      <c r="A29" s="1238" t="s">
        <v>15</v>
      </c>
      <c r="B29" s="1496">
        <f>SUM(B21:B28)</f>
        <v>873127</v>
      </c>
      <c r="C29" s="1496">
        <f>SUM(C21:C28)</f>
        <v>282068</v>
      </c>
      <c r="D29" s="1496">
        <f>SUM(D21:D28)</f>
        <v>268007</v>
      </c>
      <c r="E29" s="1496">
        <f>SUM(E21:E28)</f>
        <v>323052</v>
      </c>
      <c r="F29" s="258" t="s">
        <v>16</v>
      </c>
      <c r="G29" s="296"/>
    </row>
    <row r="30" spans="1:7" ht="12.75" customHeight="1">
      <c r="F30" s="497"/>
      <c r="G30" s="293"/>
    </row>
    <row r="31" spans="1:7" ht="12.75" customHeight="1">
      <c r="B31" s="498"/>
      <c r="C31" s="498"/>
      <c r="F31" s="497"/>
      <c r="G31" s="293"/>
    </row>
    <row r="32" spans="1:7" ht="18" customHeight="1">
      <c r="F32" s="497"/>
      <c r="G32" s="293"/>
    </row>
    <row r="33" spans="6:7" ht="18" customHeight="1">
      <c r="F33" s="497"/>
      <c r="G33" s="293"/>
    </row>
    <row r="34" spans="6:7" ht="18" customHeight="1">
      <c r="F34" s="497"/>
      <c r="G34" s="293"/>
    </row>
    <row r="35" spans="6:7" ht="18" customHeight="1">
      <c r="F35" s="497"/>
    </row>
    <row r="36" spans="6:7" ht="12.75" customHeight="1">
      <c r="F36" s="124"/>
    </row>
    <row r="37" spans="6:7" ht="12.75" customHeight="1">
      <c r="F37" s="497"/>
      <c r="G37" s="293"/>
    </row>
    <row r="38" spans="6:7" ht="12.75" customHeight="1">
      <c r="F38" s="497"/>
      <c r="G38" s="293"/>
    </row>
    <row r="39" spans="6:7" ht="12.75" customHeight="1">
      <c r="F39" s="124"/>
      <c r="G39" s="293"/>
    </row>
    <row r="40" spans="6:7" ht="12.75" customHeight="1">
      <c r="F40" s="497"/>
      <c r="G40" s="293"/>
    </row>
    <row r="41" spans="6:7" ht="12.75" customHeight="1">
      <c r="F41" s="497"/>
      <c r="G41" s="293"/>
    </row>
    <row r="42" spans="6:7" ht="12.75" customHeight="1">
      <c r="F42" s="497"/>
      <c r="G42" s="293"/>
    </row>
    <row r="43" spans="6:7" ht="12.75" customHeight="1">
      <c r="F43" s="497"/>
      <c r="G43" s="293"/>
    </row>
    <row r="44" spans="6:7" ht="12.75" customHeight="1">
      <c r="F44" s="497"/>
      <c r="G44" s="293"/>
    </row>
    <row r="45" spans="6:7" ht="12.75" customHeight="1">
      <c r="F45" s="497"/>
      <c r="G45" s="293"/>
    </row>
    <row r="46" spans="6:7" ht="12.75" customHeight="1">
      <c r="F46" s="497"/>
      <c r="G46" s="293"/>
    </row>
    <row r="47" spans="6:7" ht="12.75" customHeight="1">
      <c r="F47" s="124"/>
      <c r="G47" s="148"/>
    </row>
    <row r="48" spans="6:7" ht="12.75" customHeight="1">
      <c r="F48" s="124"/>
      <c r="G48" s="148"/>
    </row>
    <row r="49" spans="1:7" ht="14">
      <c r="A49" s="769" t="s">
        <v>1873</v>
      </c>
      <c r="B49" s="31"/>
      <c r="C49" s="31"/>
      <c r="D49" s="460"/>
      <c r="E49" s="466"/>
      <c r="F49" s="32" t="s">
        <v>1872</v>
      </c>
      <c r="G49" s="148"/>
    </row>
    <row r="50" spans="1:7" ht="10" customHeight="1">
      <c r="F50" s="124"/>
      <c r="G50" s="148"/>
    </row>
    <row r="51" spans="1:7" ht="10" customHeight="1"/>
    <row r="52" spans="1:7" ht="10" customHeight="1"/>
    <row r="53" spans="1:7" ht="10" customHeight="1"/>
    <row r="54" spans="1:7" ht="12.75" customHeight="1">
      <c r="G54" s="293"/>
    </row>
    <row r="55" spans="1:7" ht="12.75" customHeight="1">
      <c r="A55" s="465"/>
      <c r="F55" s="477"/>
      <c r="G55" s="293"/>
    </row>
    <row r="56" spans="1:7" ht="12.75" customHeight="1"/>
    <row r="57" spans="1:7" ht="12.75" customHeight="1">
      <c r="A57" s="1884"/>
      <c r="B57" s="1884"/>
      <c r="C57" s="1884"/>
      <c r="D57" s="1884"/>
      <c r="E57" s="1884"/>
      <c r="F57" s="1884"/>
    </row>
    <row r="58" spans="1:7" ht="12.75" customHeight="1">
      <c r="E58" s="261"/>
    </row>
    <row r="59" spans="1:7" ht="12.75" customHeight="1"/>
    <row r="60" spans="1:7" ht="12.75" customHeight="1"/>
    <row r="61" spans="1:7" ht="12.75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</sheetData>
  <mergeCells count="4">
    <mergeCell ref="E1:F1"/>
    <mergeCell ref="E3:F3"/>
    <mergeCell ref="E4:F4"/>
    <mergeCell ref="A57:F57"/>
  </mergeCells>
  <pageMargins left="0.78740157480314965" right="0.57812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FF00"/>
  </sheetPr>
  <dimension ref="A1:F61"/>
  <sheetViews>
    <sheetView showGridLines="0" view="pageLayout" topLeftCell="A31" zoomScale="70" zoomScaleSheetLayoutView="136" zoomScalePageLayoutView="70" workbookViewId="0">
      <selection activeCell="F15" sqref="F15"/>
    </sheetView>
  </sheetViews>
  <sheetFormatPr defaultColWidth="11.453125" defaultRowHeight="13"/>
  <cols>
    <col min="1" max="1" width="30.7265625" style="110" customWidth="1"/>
    <col min="2" max="2" width="10.7265625" style="110" customWidth="1"/>
    <col min="3" max="5" width="13.26953125" style="110" customWidth="1"/>
    <col min="6" max="6" width="32.453125" style="110" customWidth="1"/>
    <col min="7" max="16384" width="11.453125" style="110"/>
  </cols>
  <sheetData>
    <row r="1" spans="1:6" ht="24.75" customHeight="1">
      <c r="A1" s="443" t="s">
        <v>397</v>
      </c>
      <c r="E1" s="1903" t="s">
        <v>1618</v>
      </c>
      <c r="F1" s="1903"/>
    </row>
    <row r="2" spans="1:6" ht="19" customHeight="1">
      <c r="F2" s="494"/>
    </row>
    <row r="3" spans="1:6" ht="19" customHeight="1">
      <c r="A3" s="308" t="s">
        <v>450</v>
      </c>
      <c r="E3" s="1912" t="s">
        <v>451</v>
      </c>
      <c r="F3" s="1912"/>
    </row>
    <row r="4" spans="1:6" ht="19" customHeight="1">
      <c r="A4" s="499" t="s">
        <v>452</v>
      </c>
      <c r="E4" s="1913" t="s">
        <v>453</v>
      </c>
      <c r="F4" s="1913"/>
    </row>
    <row r="5" spans="1:6" ht="19" customHeight="1">
      <c r="F5" s="494"/>
    </row>
    <row r="6" spans="1:6" ht="16.5" customHeight="1">
      <c r="A6" s="1822" t="s">
        <v>2309</v>
      </c>
      <c r="B6" s="297" t="s">
        <v>16</v>
      </c>
      <c r="C6" s="297" t="s">
        <v>292</v>
      </c>
      <c r="D6" s="297" t="s">
        <v>290</v>
      </c>
      <c r="E6" s="1525" t="s">
        <v>283</v>
      </c>
      <c r="F6" s="1823" t="s">
        <v>2310</v>
      </c>
    </row>
    <row r="7" spans="1:6" ht="16.5" customHeight="1">
      <c r="A7" s="1240"/>
      <c r="B7" s="303" t="s">
        <v>15</v>
      </c>
      <c r="C7" s="305" t="s">
        <v>2162</v>
      </c>
      <c r="D7" s="305" t="s">
        <v>1882</v>
      </c>
      <c r="E7" s="305" t="s">
        <v>2163</v>
      </c>
      <c r="F7" s="1241"/>
    </row>
    <row r="8" spans="1:6" ht="15.5">
      <c r="A8" s="297" t="s">
        <v>438</v>
      </c>
      <c r="B8" s="1240"/>
      <c r="C8" s="1240"/>
      <c r="D8" s="1240"/>
      <c r="E8" s="1240"/>
      <c r="F8" s="258" t="s">
        <v>305</v>
      </c>
    </row>
    <row r="9" spans="1:6" s="301" customFormat="1" ht="21" customHeight="1">
      <c r="A9" s="1240" t="s">
        <v>439</v>
      </c>
      <c r="B9" s="1246">
        <f>SUM(C9:E9)</f>
        <v>84</v>
      </c>
      <c r="C9" s="1848">
        <v>0</v>
      </c>
      <c r="D9" s="1692">
        <v>1</v>
      </c>
      <c r="E9" s="1692">
        <v>83</v>
      </c>
      <c r="F9" s="1495" t="s">
        <v>440</v>
      </c>
    </row>
    <row r="10" spans="1:6" s="301" customFormat="1" ht="21" customHeight="1">
      <c r="A10" s="1240" t="s">
        <v>318</v>
      </c>
      <c r="B10" s="1246">
        <f t="shared" ref="B10:B16" si="0">SUM(C10:E10)</f>
        <v>122439</v>
      </c>
      <c r="C10" s="1692">
        <v>3</v>
      </c>
      <c r="D10" s="1692">
        <v>219</v>
      </c>
      <c r="E10" s="1692">
        <v>122217</v>
      </c>
      <c r="F10" s="1495" t="s">
        <v>319</v>
      </c>
    </row>
    <row r="11" spans="1:6" s="301" customFormat="1" ht="21" customHeight="1">
      <c r="A11" s="1240" t="s">
        <v>320</v>
      </c>
      <c r="B11" s="1246">
        <f t="shared" si="0"/>
        <v>182849</v>
      </c>
      <c r="C11" s="1692">
        <v>241</v>
      </c>
      <c r="D11" s="1692">
        <v>89938</v>
      </c>
      <c r="E11" s="1692">
        <v>92670</v>
      </c>
      <c r="F11" s="1495" t="s">
        <v>321</v>
      </c>
    </row>
    <row r="12" spans="1:6" s="301" customFormat="1" ht="21" customHeight="1">
      <c r="A12" s="1240" t="s">
        <v>322</v>
      </c>
      <c r="B12" s="1246">
        <f t="shared" si="0"/>
        <v>185840</v>
      </c>
      <c r="C12" s="1692">
        <v>70906</v>
      </c>
      <c r="D12" s="1692">
        <v>63516</v>
      </c>
      <c r="E12" s="1692">
        <v>51418</v>
      </c>
      <c r="F12" s="1495" t="s">
        <v>323</v>
      </c>
    </row>
    <row r="13" spans="1:6" s="301" customFormat="1" ht="21" customHeight="1">
      <c r="A13" s="1240" t="s">
        <v>441</v>
      </c>
      <c r="B13" s="1246">
        <f t="shared" si="0"/>
        <v>126544</v>
      </c>
      <c r="C13" s="1692">
        <v>63103</v>
      </c>
      <c r="D13" s="1692">
        <v>35905</v>
      </c>
      <c r="E13" s="1692">
        <v>27536</v>
      </c>
      <c r="F13" s="1495" t="s">
        <v>442</v>
      </c>
    </row>
    <row r="14" spans="1:6" s="301" customFormat="1" ht="21" customHeight="1">
      <c r="A14" s="1240" t="s">
        <v>443</v>
      </c>
      <c r="B14" s="1246">
        <f t="shared" si="0"/>
        <v>71664</v>
      </c>
      <c r="C14" s="1692">
        <v>42048</v>
      </c>
      <c r="D14" s="1692">
        <v>18549</v>
      </c>
      <c r="E14" s="1692">
        <v>11067</v>
      </c>
      <c r="F14" s="1495" t="s">
        <v>444</v>
      </c>
    </row>
    <row r="15" spans="1:6" s="301" customFormat="1" ht="21" customHeight="1">
      <c r="A15" s="1240" t="s">
        <v>445</v>
      </c>
      <c r="B15" s="1246">
        <f t="shared" si="0"/>
        <v>34255</v>
      </c>
      <c r="C15" s="1692">
        <v>23368</v>
      </c>
      <c r="D15" s="1692">
        <v>7502</v>
      </c>
      <c r="E15" s="1692">
        <v>3385</v>
      </c>
      <c r="F15" s="1495" t="s">
        <v>446</v>
      </c>
    </row>
    <row r="16" spans="1:6" s="301" customFormat="1" ht="21" customHeight="1">
      <c r="A16" s="1240" t="s">
        <v>447</v>
      </c>
      <c r="B16" s="1246">
        <f t="shared" si="0"/>
        <v>17587</v>
      </c>
      <c r="C16" s="1692">
        <v>13228</v>
      </c>
      <c r="D16" s="1692">
        <v>3167</v>
      </c>
      <c r="E16" s="1692">
        <v>1192</v>
      </c>
      <c r="F16" s="1495" t="s">
        <v>448</v>
      </c>
    </row>
    <row r="17" spans="1:6" ht="21" customHeight="1">
      <c r="A17" s="1238" t="s">
        <v>34</v>
      </c>
      <c r="B17" s="1246">
        <f>SUM(B9:B16)</f>
        <v>741262</v>
      </c>
      <c r="C17" s="1246">
        <f>SUM(C9:C16)</f>
        <v>212897</v>
      </c>
      <c r="D17" s="1246">
        <f>SUM(D9:D16)</f>
        <v>218797</v>
      </c>
      <c r="E17" s="1246">
        <f>SUM(E9:E16)</f>
        <v>309568</v>
      </c>
      <c r="F17" s="258" t="s">
        <v>449</v>
      </c>
    </row>
    <row r="18" spans="1:6" ht="21" customHeight="1">
      <c r="A18" s="1240"/>
      <c r="B18" s="1240"/>
      <c r="C18" s="1240"/>
      <c r="D18" s="1240"/>
      <c r="E18" s="1240"/>
      <c r="F18" s="258"/>
    </row>
    <row r="19" spans="1:6" ht="21" customHeight="1">
      <c r="A19" s="1240"/>
      <c r="B19" s="1497"/>
      <c r="C19" s="1497"/>
      <c r="D19" s="1497"/>
      <c r="E19" s="1497"/>
      <c r="F19" s="1240"/>
    </row>
    <row r="20" spans="1:6" ht="21" customHeight="1">
      <c r="A20" s="297" t="s">
        <v>9</v>
      </c>
      <c r="B20" s="1497"/>
      <c r="C20" s="1497"/>
      <c r="D20" s="1497"/>
      <c r="E20" s="1497"/>
      <c r="F20" s="258" t="s">
        <v>10</v>
      </c>
    </row>
    <row r="21" spans="1:6" s="301" customFormat="1" ht="21" customHeight="1">
      <c r="A21" s="1240" t="s">
        <v>439</v>
      </c>
      <c r="B21" s="1246">
        <f>SUM(C21:E21)</f>
        <v>45</v>
      </c>
      <c r="C21" s="1848">
        <v>0</v>
      </c>
      <c r="D21" s="1692">
        <v>1</v>
      </c>
      <c r="E21" s="1692">
        <v>44</v>
      </c>
      <c r="F21" s="1495" t="s">
        <v>440</v>
      </c>
    </row>
    <row r="22" spans="1:6" s="301" customFormat="1" ht="21" customHeight="1">
      <c r="A22" s="1240" t="s">
        <v>318</v>
      </c>
      <c r="B22" s="1246">
        <f t="shared" ref="B22:B28" si="1">SUM(C22:E22)</f>
        <v>65444</v>
      </c>
      <c r="C22" s="1692">
        <v>1</v>
      </c>
      <c r="D22" s="1692">
        <v>125</v>
      </c>
      <c r="E22" s="1692">
        <v>65318</v>
      </c>
      <c r="F22" s="1495" t="s">
        <v>319</v>
      </c>
    </row>
    <row r="23" spans="1:6" s="301" customFormat="1" ht="21" customHeight="1">
      <c r="A23" s="1240" t="s">
        <v>320</v>
      </c>
      <c r="B23" s="1246">
        <f t="shared" si="1"/>
        <v>92844</v>
      </c>
      <c r="C23" s="1692">
        <v>142</v>
      </c>
      <c r="D23" s="1692">
        <v>52808</v>
      </c>
      <c r="E23" s="1692">
        <v>39894</v>
      </c>
      <c r="F23" s="1495" t="s">
        <v>321</v>
      </c>
    </row>
    <row r="24" spans="1:6" s="301" customFormat="1" ht="21" customHeight="1">
      <c r="A24" s="1240" t="s">
        <v>322</v>
      </c>
      <c r="B24" s="1246">
        <f t="shared" si="1"/>
        <v>90098</v>
      </c>
      <c r="C24" s="1692">
        <v>43042</v>
      </c>
      <c r="D24" s="1692">
        <v>31327</v>
      </c>
      <c r="E24" s="1692">
        <v>15729</v>
      </c>
      <c r="F24" s="1495" t="s">
        <v>323</v>
      </c>
    </row>
    <row r="25" spans="1:6" s="301" customFormat="1" ht="21" customHeight="1">
      <c r="A25" s="1240" t="s">
        <v>441</v>
      </c>
      <c r="B25" s="1246">
        <f t="shared" si="1"/>
        <v>52131</v>
      </c>
      <c r="C25" s="1692">
        <v>32413</v>
      </c>
      <c r="D25" s="1692">
        <v>13325</v>
      </c>
      <c r="E25" s="1692">
        <v>6393</v>
      </c>
      <c r="F25" s="1495" t="s">
        <v>442</v>
      </c>
    </row>
    <row r="26" spans="1:6" s="301" customFormat="1" ht="21" customHeight="1">
      <c r="A26" s="1240" t="s">
        <v>443</v>
      </c>
      <c r="B26" s="1246">
        <f t="shared" si="1"/>
        <v>24910</v>
      </c>
      <c r="C26" s="1692">
        <v>17559</v>
      </c>
      <c r="D26" s="1692">
        <v>5290</v>
      </c>
      <c r="E26" s="1692">
        <v>2061</v>
      </c>
      <c r="F26" s="1495" t="s">
        <v>444</v>
      </c>
    </row>
    <row r="27" spans="1:6" s="301" customFormat="1" ht="21" customHeight="1">
      <c r="A27" s="1240" t="s">
        <v>445</v>
      </c>
      <c r="B27" s="1246">
        <f t="shared" si="1"/>
        <v>10486</v>
      </c>
      <c r="C27" s="1692">
        <v>7994</v>
      </c>
      <c r="D27" s="1692">
        <v>1830</v>
      </c>
      <c r="E27" s="1692">
        <v>662</v>
      </c>
      <c r="F27" s="1495" t="s">
        <v>446</v>
      </c>
    </row>
    <row r="28" spans="1:6" s="301" customFormat="1" ht="21" customHeight="1">
      <c r="A28" s="1240" t="s">
        <v>447</v>
      </c>
      <c r="B28" s="1246">
        <f t="shared" si="1"/>
        <v>4956</v>
      </c>
      <c r="C28" s="1692">
        <v>3938</v>
      </c>
      <c r="D28" s="1692">
        <v>756</v>
      </c>
      <c r="E28" s="1692">
        <v>262</v>
      </c>
      <c r="F28" s="1495" t="s">
        <v>448</v>
      </c>
    </row>
    <row r="29" spans="1:6" ht="21" customHeight="1">
      <c r="A29" s="1238" t="s">
        <v>15</v>
      </c>
      <c r="B29" s="1246">
        <f>SUM(B21:B28)</f>
        <v>340914</v>
      </c>
      <c r="C29" s="1246">
        <f>SUM(C21:C28)</f>
        <v>105089</v>
      </c>
      <c r="D29" s="1246">
        <f>SUM(D21:D28)</f>
        <v>105462</v>
      </c>
      <c r="E29" s="1246">
        <f>SUM(E21:E28)</f>
        <v>130363</v>
      </c>
      <c r="F29" s="258" t="s">
        <v>16</v>
      </c>
    </row>
    <row r="30" spans="1:6" ht="12.75" customHeight="1"/>
    <row r="31" spans="1:6" ht="12.75" customHeight="1">
      <c r="F31" s="497"/>
    </row>
    <row r="32" spans="1:6" ht="12.75" customHeight="1">
      <c r="F32" s="497"/>
    </row>
    <row r="33" spans="1:6" ht="17.25" customHeight="1">
      <c r="F33" s="497"/>
    </row>
    <row r="34" spans="1:6" ht="17.25" customHeight="1">
      <c r="F34" s="497"/>
    </row>
    <row r="35" spans="1:6" ht="17.25" customHeight="1">
      <c r="F35" s="497"/>
    </row>
    <row r="36" spans="1:6" ht="17.25" customHeight="1">
      <c r="F36" s="497"/>
    </row>
    <row r="37" spans="1:6" ht="17.25" customHeight="1">
      <c r="F37" s="124"/>
    </row>
    <row r="38" spans="1:6" ht="12.75" customHeight="1">
      <c r="F38" s="124"/>
    </row>
    <row r="39" spans="1:6" ht="12.75" customHeight="1">
      <c r="F39" s="497"/>
    </row>
    <row r="40" spans="1:6" ht="12.75" customHeight="1">
      <c r="F40" s="497"/>
    </row>
    <row r="41" spans="1:6" ht="12.75" customHeight="1">
      <c r="F41" s="497"/>
    </row>
    <row r="42" spans="1:6" ht="12.75" customHeight="1">
      <c r="F42" s="497"/>
    </row>
    <row r="43" spans="1:6" ht="12.75" customHeight="1">
      <c r="F43" s="497"/>
    </row>
    <row r="44" spans="1:6" ht="12.75" customHeight="1">
      <c r="F44" s="497"/>
    </row>
    <row r="45" spans="1:6" ht="12.75" customHeight="1">
      <c r="F45" s="497"/>
    </row>
    <row r="46" spans="1:6" ht="12.75" customHeight="1"/>
    <row r="47" spans="1:6" ht="12.75" customHeight="1"/>
    <row r="48" spans="1:6" ht="12.75" customHeight="1">
      <c r="A48" s="769" t="s">
        <v>1873</v>
      </c>
      <c r="B48" s="31"/>
      <c r="C48" s="31"/>
      <c r="D48" s="460"/>
      <c r="E48" s="466"/>
      <c r="F48" s="1617" t="s">
        <v>1872</v>
      </c>
    </row>
    <row r="49" spans="1:6" ht="12.75" customHeight="1">
      <c r="A49" s="31"/>
      <c r="F49" s="32"/>
    </row>
    <row r="50" spans="1:6" ht="12.75" customHeight="1">
      <c r="A50" s="31"/>
      <c r="F50" s="32"/>
    </row>
    <row r="51" spans="1:6" ht="12.75" customHeight="1">
      <c r="A51" s="31"/>
      <c r="F51" s="32"/>
    </row>
    <row r="52" spans="1:6" ht="12.75" customHeight="1">
      <c r="A52" s="31"/>
      <c r="F52" s="32"/>
    </row>
    <row r="53" spans="1:6" ht="12.75" customHeight="1">
      <c r="A53" s="465"/>
      <c r="F53" s="477"/>
    </row>
    <row r="54" spans="1:6" ht="12.75" customHeight="1"/>
    <row r="55" spans="1:6" ht="12.75" customHeight="1">
      <c r="A55" s="1884"/>
      <c r="B55" s="1884"/>
      <c r="C55" s="1884"/>
      <c r="D55" s="1884"/>
      <c r="E55" s="1884"/>
      <c r="F55" s="1884"/>
    </row>
    <row r="56" spans="1:6" ht="12.75" customHeight="1"/>
    <row r="57" spans="1:6" ht="12.75" customHeight="1"/>
    <row r="58" spans="1:6" ht="12.75" customHeight="1"/>
    <row r="59" spans="1:6" ht="12.75" customHeight="1"/>
    <row r="60" spans="1:6" ht="12.75" customHeight="1"/>
    <row r="61" spans="1:6" ht="12.75" customHeight="1"/>
  </sheetData>
  <mergeCells count="4">
    <mergeCell ref="E1:F1"/>
    <mergeCell ref="E3:F3"/>
    <mergeCell ref="E4:F4"/>
    <mergeCell ref="A55:F55"/>
  </mergeCells>
  <pageMargins left="0.78740157480314965" right="0.648437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syncVertical="1" syncRef="A84">
    <tabColor rgb="FFFFFF00"/>
  </sheetPr>
  <dimension ref="A1:G116"/>
  <sheetViews>
    <sheetView showGridLines="0" showWhiteSpace="0" view="pageLayout" topLeftCell="A84" zoomScale="70" zoomScalePageLayoutView="70" workbookViewId="0">
      <selection activeCell="F15" sqref="F15"/>
    </sheetView>
  </sheetViews>
  <sheetFormatPr defaultColWidth="11" defaultRowHeight="13"/>
  <cols>
    <col min="1" max="1" width="31.54296875" style="488" customWidth="1"/>
    <col min="2" max="2" width="13.26953125" style="488" customWidth="1"/>
    <col min="3" max="5" width="10.7265625" style="488" customWidth="1"/>
    <col min="6" max="6" width="31.81640625" style="488" customWidth="1"/>
    <col min="7" max="7" width="9.81640625" style="488" customWidth="1"/>
    <col min="8" max="20" width="11" style="488" customWidth="1"/>
    <col min="21" max="30" width="9.81640625" style="488" customWidth="1"/>
    <col min="31" max="34" width="11" style="488" customWidth="1"/>
    <col min="35" max="35" width="14.453125" style="488" customWidth="1"/>
    <col min="36" max="36" width="4.1796875" style="488" customWidth="1"/>
    <col min="37" max="37" width="13.26953125" style="488" customWidth="1"/>
    <col min="38" max="38" width="28.1796875" style="488" customWidth="1"/>
    <col min="39" max="39" width="11" style="488" customWidth="1"/>
    <col min="40" max="40" width="14.453125" style="488" customWidth="1"/>
    <col min="41" max="41" width="4.1796875" style="488" customWidth="1"/>
    <col min="42" max="43" width="11" style="488" customWidth="1"/>
    <col min="44" max="44" width="14.453125" style="488" customWidth="1"/>
    <col min="45" max="45" width="4.1796875" style="488" customWidth="1"/>
    <col min="46" max="46" width="14.453125" style="488" customWidth="1"/>
    <col min="47" max="16384" width="11" style="488"/>
  </cols>
  <sheetData>
    <row r="1" spans="1:7" ht="24.75" customHeight="1">
      <c r="A1" s="443" t="s">
        <v>397</v>
      </c>
      <c r="E1" s="1903" t="s">
        <v>1618</v>
      </c>
      <c r="F1" s="1903"/>
    </row>
    <row r="2" spans="1:7" ht="19" customHeight="1">
      <c r="F2" s="500"/>
    </row>
    <row r="3" spans="1:7" ht="19" customHeight="1">
      <c r="A3" s="501" t="s">
        <v>454</v>
      </c>
      <c r="F3" s="502" t="s">
        <v>455</v>
      </c>
      <c r="G3" s="503"/>
    </row>
    <row r="4" spans="1:7" ht="19" customHeight="1">
      <c r="A4" s="501" t="s">
        <v>363</v>
      </c>
      <c r="F4" s="504" t="s">
        <v>264</v>
      </c>
    </row>
    <row r="5" spans="1:7" ht="19" customHeight="1">
      <c r="A5" s="505"/>
      <c r="F5" s="506"/>
    </row>
    <row r="6" spans="1:7" ht="16.5" customHeight="1">
      <c r="A6" s="105" t="s">
        <v>2309</v>
      </c>
      <c r="B6" s="1908" t="s">
        <v>456</v>
      </c>
      <c r="C6" s="1908"/>
      <c r="D6" s="1908" t="s">
        <v>457</v>
      </c>
      <c r="E6" s="1908"/>
      <c r="F6" s="1817" t="s">
        <v>2310</v>
      </c>
    </row>
    <row r="7" spans="1:7" ht="13" customHeight="1">
      <c r="A7" s="162"/>
      <c r="B7" s="1914" t="s">
        <v>458</v>
      </c>
      <c r="C7" s="1914"/>
      <c r="D7" s="1914" t="s">
        <v>459</v>
      </c>
      <c r="E7" s="1914"/>
      <c r="F7" s="162"/>
      <c r="G7" s="507"/>
    </row>
    <row r="8" spans="1:7" ht="13" customHeight="1">
      <c r="A8" s="90"/>
      <c r="B8" s="507" t="s">
        <v>16</v>
      </c>
      <c r="C8" s="507" t="s">
        <v>278</v>
      </c>
      <c r="D8" s="507" t="s">
        <v>16</v>
      </c>
      <c r="E8" s="507" t="s">
        <v>278</v>
      </c>
      <c r="F8" s="471"/>
      <c r="G8" s="110"/>
    </row>
    <row r="9" spans="1:7" ht="13" customHeight="1">
      <c r="A9" s="167"/>
      <c r="B9" s="508" t="s">
        <v>460</v>
      </c>
      <c r="C9" s="508" t="s">
        <v>356</v>
      </c>
      <c r="D9" s="508" t="s">
        <v>460</v>
      </c>
      <c r="E9" s="508" t="s">
        <v>356</v>
      </c>
      <c r="F9" s="170"/>
      <c r="G9" s="110"/>
    </row>
    <row r="10" spans="1:7" s="513" customFormat="1" ht="6.75" customHeight="1">
      <c r="A10" s="488"/>
      <c r="B10" s="510"/>
      <c r="C10" s="511"/>
      <c r="D10" s="510"/>
      <c r="E10" s="510"/>
      <c r="F10" s="512"/>
      <c r="G10" s="110"/>
    </row>
    <row r="11" spans="1:7" s="513" customFormat="1" ht="17.149999999999999" customHeight="1">
      <c r="A11" s="48" t="s">
        <v>36</v>
      </c>
      <c r="B11" s="174">
        <f>SUM(B12:B19)</f>
        <v>197496</v>
      </c>
      <c r="C11" s="174">
        <f>SUM(C12:C19)</f>
        <v>96411</v>
      </c>
      <c r="D11" s="174">
        <f>SUM(D12:D19)</f>
        <v>72036</v>
      </c>
      <c r="E11" s="174">
        <f>SUM(E12:E19)</f>
        <v>33833</v>
      </c>
      <c r="F11" s="50" t="s">
        <v>37</v>
      </c>
    </row>
    <row r="12" spans="1:7" s="513" customFormat="1" ht="17.149999999999999" customHeight="1">
      <c r="A12" s="51" t="s">
        <v>38</v>
      </c>
      <c r="B12" s="52">
        <v>17699</v>
      </c>
      <c r="C12" s="52">
        <v>8453</v>
      </c>
      <c r="D12" s="52">
        <v>10601</v>
      </c>
      <c r="E12" s="52">
        <v>4934</v>
      </c>
      <c r="F12" s="53" t="s">
        <v>39</v>
      </c>
      <c r="G12" s="176"/>
    </row>
    <row r="13" spans="1:7" s="513" customFormat="1" ht="17.149999999999999" customHeight="1">
      <c r="A13" s="51" t="s">
        <v>40</v>
      </c>
      <c r="B13" s="52">
        <v>21444</v>
      </c>
      <c r="C13" s="52">
        <v>10036</v>
      </c>
      <c r="D13" s="52">
        <v>17858</v>
      </c>
      <c r="E13" s="52">
        <v>8223</v>
      </c>
      <c r="F13" s="53" t="s">
        <v>41</v>
      </c>
      <c r="G13" s="176"/>
    </row>
    <row r="14" spans="1:7" s="509" customFormat="1" ht="17.149999999999999" customHeight="1">
      <c r="A14" s="54" t="s">
        <v>42</v>
      </c>
      <c r="B14" s="52">
        <v>4757</v>
      </c>
      <c r="C14" s="52">
        <v>2290</v>
      </c>
      <c r="D14" s="52">
        <v>4757</v>
      </c>
      <c r="E14" s="52">
        <v>2290</v>
      </c>
      <c r="F14" s="53" t="s">
        <v>43</v>
      </c>
      <c r="G14" s="177"/>
    </row>
    <row r="15" spans="1:7" s="513" customFormat="1" ht="17.149999999999999" customHeight="1">
      <c r="A15" s="55" t="s">
        <v>44</v>
      </c>
      <c r="B15" s="52">
        <v>25478</v>
      </c>
      <c r="C15" s="52">
        <v>12454</v>
      </c>
      <c r="D15" s="52">
        <v>10591</v>
      </c>
      <c r="E15" s="52">
        <v>5077</v>
      </c>
      <c r="F15" s="53" t="s">
        <v>45</v>
      </c>
      <c r="G15" s="176"/>
    </row>
    <row r="16" spans="1:7" s="513" customFormat="1" ht="17.149999999999999" customHeight="1">
      <c r="A16" s="55" t="s">
        <v>46</v>
      </c>
      <c r="B16" s="52">
        <v>18242</v>
      </c>
      <c r="C16" s="52">
        <v>8204</v>
      </c>
      <c r="D16" s="52">
        <v>14148</v>
      </c>
      <c r="E16" s="52">
        <v>6275</v>
      </c>
      <c r="F16" s="53" t="s">
        <v>47</v>
      </c>
      <c r="G16" s="176"/>
    </row>
    <row r="17" spans="1:7" s="509" customFormat="1" ht="17.149999999999999" customHeight="1">
      <c r="A17" s="55" t="s">
        <v>48</v>
      </c>
      <c r="B17" s="52">
        <v>64386</v>
      </c>
      <c r="C17" s="52">
        <v>31965</v>
      </c>
      <c r="D17" s="52">
        <v>4156</v>
      </c>
      <c r="E17" s="52">
        <v>2027</v>
      </c>
      <c r="F17" s="53" t="s">
        <v>49</v>
      </c>
      <c r="G17" s="176"/>
    </row>
    <row r="18" spans="1:7" s="513" customFormat="1" ht="17.149999999999999" customHeight="1">
      <c r="A18" s="55" t="s">
        <v>50</v>
      </c>
      <c r="B18" s="52">
        <v>31157</v>
      </c>
      <c r="C18" s="52">
        <v>15627</v>
      </c>
      <c r="D18" s="52">
        <v>9336</v>
      </c>
      <c r="E18" s="52">
        <v>4724</v>
      </c>
      <c r="F18" s="53" t="s">
        <v>51</v>
      </c>
      <c r="G18" s="177"/>
    </row>
    <row r="19" spans="1:7" s="513" customFormat="1" ht="17.149999999999999" customHeight="1">
      <c r="A19" s="55" t="s">
        <v>52</v>
      </c>
      <c r="B19" s="52">
        <v>14333</v>
      </c>
      <c r="C19" s="52">
        <v>7382</v>
      </c>
      <c r="D19" s="52">
        <v>589</v>
      </c>
      <c r="E19" s="52">
        <v>283</v>
      </c>
      <c r="F19" s="53" t="s">
        <v>53</v>
      </c>
      <c r="G19" s="176"/>
    </row>
    <row r="20" spans="1:7" s="513" customFormat="1" ht="17.149999999999999" customHeight="1">
      <c r="A20" s="56" t="s">
        <v>54</v>
      </c>
      <c r="B20" s="174">
        <f>SUM(B21:B28)</f>
        <v>113071</v>
      </c>
      <c r="C20" s="174">
        <f>SUM(C21:C28)</f>
        <v>54006</v>
      </c>
      <c r="D20" s="174">
        <f>SUM(D21:D28)</f>
        <v>28391</v>
      </c>
      <c r="E20" s="174">
        <f>SUM(E21:E28)</f>
        <v>13118</v>
      </c>
      <c r="F20" s="57" t="s">
        <v>55</v>
      </c>
      <c r="G20" s="176"/>
    </row>
    <row r="21" spans="1:7" s="513" customFormat="1" ht="17.149999999999999" customHeight="1">
      <c r="A21" s="51" t="s">
        <v>56</v>
      </c>
      <c r="B21" s="52">
        <v>14200</v>
      </c>
      <c r="C21" s="52">
        <v>6784</v>
      </c>
      <c r="D21" s="52">
        <v>3278</v>
      </c>
      <c r="E21" s="52">
        <v>1526</v>
      </c>
      <c r="F21" s="58" t="s">
        <v>57</v>
      </c>
      <c r="G21" s="176"/>
    </row>
    <row r="22" spans="1:7" s="513" customFormat="1" ht="17.149999999999999" customHeight="1">
      <c r="A22" s="51" t="s">
        <v>58</v>
      </c>
      <c r="B22" s="52">
        <v>9368</v>
      </c>
      <c r="C22" s="52">
        <v>4366</v>
      </c>
      <c r="D22" s="52">
        <v>5268</v>
      </c>
      <c r="E22" s="52">
        <v>2424</v>
      </c>
      <c r="F22" s="58" t="s">
        <v>59</v>
      </c>
      <c r="G22" s="176"/>
    </row>
    <row r="23" spans="1:7" s="513" customFormat="1" ht="17.149999999999999" customHeight="1">
      <c r="A23" s="51" t="s">
        <v>60</v>
      </c>
      <c r="B23" s="52">
        <v>6732</v>
      </c>
      <c r="C23" s="52">
        <v>3151</v>
      </c>
      <c r="D23" s="52">
        <v>4318</v>
      </c>
      <c r="E23" s="52">
        <v>2013</v>
      </c>
      <c r="F23" s="58" t="s">
        <v>61</v>
      </c>
      <c r="G23" s="176"/>
    </row>
    <row r="24" spans="1:7" s="513" customFormat="1" ht="17.149999999999999" customHeight="1">
      <c r="A24" s="51" t="s">
        <v>62</v>
      </c>
      <c r="B24" s="52">
        <v>11970</v>
      </c>
      <c r="C24" s="52">
        <v>5503</v>
      </c>
      <c r="D24" s="52">
        <v>5497</v>
      </c>
      <c r="E24" s="52">
        <v>2464</v>
      </c>
      <c r="F24" s="53" t="s">
        <v>63</v>
      </c>
      <c r="G24" s="177"/>
    </row>
    <row r="25" spans="1:7" s="513" customFormat="1" ht="17.149999999999999" customHeight="1">
      <c r="A25" s="51" t="s">
        <v>64</v>
      </c>
      <c r="B25" s="52">
        <v>5569</v>
      </c>
      <c r="C25" s="52">
        <v>2640</v>
      </c>
      <c r="D25" s="52">
        <v>1244</v>
      </c>
      <c r="E25" s="52">
        <v>563</v>
      </c>
      <c r="F25" s="58" t="s">
        <v>65</v>
      </c>
      <c r="G25" s="176"/>
    </row>
    <row r="26" spans="1:7" s="513" customFormat="1" ht="17.149999999999999" customHeight="1">
      <c r="A26" s="51" t="s">
        <v>66</v>
      </c>
      <c r="B26" s="52">
        <v>27755</v>
      </c>
      <c r="C26" s="52">
        <v>13398</v>
      </c>
      <c r="D26" s="52">
        <v>5976</v>
      </c>
      <c r="E26" s="52">
        <v>2883</v>
      </c>
      <c r="F26" s="58" t="s">
        <v>67</v>
      </c>
      <c r="G26" s="176"/>
    </row>
    <row r="27" spans="1:7" s="513" customFormat="1" ht="17.149999999999999" customHeight="1">
      <c r="A27" s="51" t="s">
        <v>68</v>
      </c>
      <c r="B27" s="52">
        <v>25914</v>
      </c>
      <c r="C27" s="52">
        <v>12707</v>
      </c>
      <c r="D27" s="52">
        <v>567</v>
      </c>
      <c r="E27" s="52">
        <v>274</v>
      </c>
      <c r="F27" s="58" t="s">
        <v>69</v>
      </c>
      <c r="G27" s="176"/>
    </row>
    <row r="28" spans="1:7" s="513" customFormat="1" ht="17.149999999999999" customHeight="1">
      <c r="A28" s="51" t="s">
        <v>70</v>
      </c>
      <c r="B28" s="52">
        <v>11563</v>
      </c>
      <c r="C28" s="52">
        <v>5457</v>
      </c>
      <c r="D28" s="52">
        <v>2243</v>
      </c>
      <c r="E28" s="52">
        <v>971</v>
      </c>
      <c r="F28" s="58" t="s">
        <v>71</v>
      </c>
      <c r="G28" s="176"/>
    </row>
    <row r="29" spans="1:7" s="513" customFormat="1" ht="17.149999999999999" customHeight="1">
      <c r="A29" s="48" t="s">
        <v>72</v>
      </c>
      <c r="B29" s="174">
        <f>SUM(B30:B38)</f>
        <v>235697</v>
      </c>
      <c r="C29" s="174">
        <f>SUM(C30:C38)</f>
        <v>109829</v>
      </c>
      <c r="D29" s="174">
        <f>SUM(D30:D38)</f>
        <v>85182</v>
      </c>
      <c r="E29" s="174">
        <f>SUM(E30:E38)</f>
        <v>37668</v>
      </c>
      <c r="F29" s="50" t="s">
        <v>73</v>
      </c>
      <c r="G29" s="176"/>
    </row>
    <row r="30" spans="1:7" s="513" customFormat="1" ht="17.149999999999999" customHeight="1">
      <c r="A30" s="59" t="s">
        <v>74</v>
      </c>
      <c r="B30" s="52">
        <v>43917</v>
      </c>
      <c r="C30" s="52">
        <v>20850</v>
      </c>
      <c r="D30" s="52">
        <v>9350</v>
      </c>
      <c r="E30" s="52">
        <v>4251</v>
      </c>
      <c r="F30" s="53" t="s">
        <v>75</v>
      </c>
      <c r="G30" s="176"/>
    </row>
    <row r="31" spans="1:7" s="513" customFormat="1" ht="17.149999999999999" customHeight="1">
      <c r="A31" s="60" t="s">
        <v>76</v>
      </c>
      <c r="B31" s="52">
        <v>13324</v>
      </c>
      <c r="C31" s="52">
        <v>5892</v>
      </c>
      <c r="D31" s="52">
        <v>6861</v>
      </c>
      <c r="E31" s="52">
        <v>3012</v>
      </c>
      <c r="F31" s="53" t="s">
        <v>77</v>
      </c>
      <c r="G31" s="176"/>
    </row>
    <row r="32" spans="1:7" s="513" customFormat="1" ht="17.149999999999999" customHeight="1">
      <c r="A32" s="59" t="s">
        <v>78</v>
      </c>
      <c r="B32" s="52">
        <v>15099</v>
      </c>
      <c r="C32" s="52">
        <v>7023</v>
      </c>
      <c r="D32" s="52">
        <v>5326</v>
      </c>
      <c r="E32" s="52">
        <v>2438</v>
      </c>
      <c r="F32" s="53" t="s">
        <v>79</v>
      </c>
      <c r="G32" s="176"/>
    </row>
    <row r="33" spans="1:7" s="513" customFormat="1" ht="17.149999999999999" customHeight="1">
      <c r="A33" s="51" t="s">
        <v>80</v>
      </c>
      <c r="B33" s="52">
        <v>63858</v>
      </c>
      <c r="C33" s="52">
        <v>31550</v>
      </c>
      <c r="D33" s="52">
        <v>2765</v>
      </c>
      <c r="E33" s="52">
        <v>1281</v>
      </c>
      <c r="F33" s="53" t="s">
        <v>81</v>
      </c>
      <c r="G33" s="176"/>
    </row>
    <row r="34" spans="1:7" s="513" customFormat="1" ht="17.149999999999999" customHeight="1">
      <c r="A34" s="60" t="s">
        <v>82</v>
      </c>
      <c r="B34" s="52">
        <v>8716</v>
      </c>
      <c r="C34" s="52">
        <v>4118</v>
      </c>
      <c r="D34" s="52">
        <v>4407</v>
      </c>
      <c r="E34" s="52">
        <v>1918</v>
      </c>
      <c r="F34" s="53" t="s">
        <v>1593</v>
      </c>
      <c r="G34" s="177"/>
    </row>
    <row r="35" spans="1:7" s="513" customFormat="1" ht="17.149999999999999" customHeight="1">
      <c r="A35" s="51" t="s">
        <v>83</v>
      </c>
      <c r="B35" s="52">
        <v>16395</v>
      </c>
      <c r="C35" s="52">
        <v>7304</v>
      </c>
      <c r="D35" s="52">
        <v>6689</v>
      </c>
      <c r="E35" s="52">
        <v>2911</v>
      </c>
      <c r="F35" s="53" t="s">
        <v>84</v>
      </c>
      <c r="G35" s="176"/>
    </row>
    <row r="36" spans="1:7" s="513" customFormat="1" ht="17.149999999999999" customHeight="1">
      <c r="A36" s="51" t="s">
        <v>85</v>
      </c>
      <c r="B36" s="52">
        <v>36936</v>
      </c>
      <c r="C36" s="52">
        <v>16179</v>
      </c>
      <c r="D36" s="52">
        <v>26531</v>
      </c>
      <c r="E36" s="52">
        <v>11555</v>
      </c>
      <c r="F36" s="53" t="s">
        <v>86</v>
      </c>
      <c r="G36" s="176"/>
    </row>
    <row r="37" spans="1:7" s="513" customFormat="1" ht="17.149999999999999" customHeight="1">
      <c r="A37" s="51" t="s">
        <v>87</v>
      </c>
      <c r="B37" s="52">
        <v>26258</v>
      </c>
      <c r="C37" s="52">
        <v>11948</v>
      </c>
      <c r="D37" s="52">
        <v>12618</v>
      </c>
      <c r="E37" s="52">
        <v>5576</v>
      </c>
      <c r="F37" s="53" t="s">
        <v>88</v>
      </c>
      <c r="G37" s="176"/>
    </row>
    <row r="38" spans="1:7" s="513" customFormat="1" ht="17.149999999999999" customHeight="1">
      <c r="A38" s="51" t="s">
        <v>89</v>
      </c>
      <c r="B38" s="52">
        <v>11194</v>
      </c>
      <c r="C38" s="52">
        <v>4965</v>
      </c>
      <c r="D38" s="52">
        <v>10635</v>
      </c>
      <c r="E38" s="52">
        <v>4726</v>
      </c>
      <c r="F38" s="53" t="s">
        <v>90</v>
      </c>
      <c r="G38" s="177"/>
    </row>
    <row r="39" spans="1:7" s="513" customFormat="1" ht="17.149999999999999" customHeight="1">
      <c r="A39" s="61" t="s">
        <v>91</v>
      </c>
      <c r="B39" s="174">
        <f>SUM(B40:B46)</f>
        <v>233543</v>
      </c>
      <c r="C39" s="174">
        <f>SUM(C40:C46)</f>
        <v>109783</v>
      </c>
      <c r="D39" s="174">
        <f>SUM(D40:D46)</f>
        <v>87969</v>
      </c>
      <c r="E39" s="174">
        <f>SUM(E40:E46)</f>
        <v>39605</v>
      </c>
      <c r="F39" s="50" t="s">
        <v>92</v>
      </c>
      <c r="G39" s="176"/>
    </row>
    <row r="40" spans="1:7" s="513" customFormat="1" ht="17.149999999999999" customHeight="1">
      <c r="A40" s="59" t="s">
        <v>93</v>
      </c>
      <c r="B40" s="52">
        <v>59138</v>
      </c>
      <c r="C40" s="52">
        <v>27464</v>
      </c>
      <c r="D40" s="52">
        <v>31634</v>
      </c>
      <c r="E40" s="52">
        <v>14297</v>
      </c>
      <c r="F40" s="58" t="s">
        <v>94</v>
      </c>
      <c r="G40" s="176"/>
    </row>
    <row r="41" spans="1:7" s="513" customFormat="1" ht="17.149999999999999" customHeight="1">
      <c r="A41" s="59" t="s">
        <v>95</v>
      </c>
      <c r="B41" s="52">
        <v>30279</v>
      </c>
      <c r="C41" s="52">
        <v>13842</v>
      </c>
      <c r="D41" s="52">
        <v>13905</v>
      </c>
      <c r="E41" s="52">
        <v>6044</v>
      </c>
      <c r="F41" s="53" t="s">
        <v>96</v>
      </c>
      <c r="G41" s="176"/>
    </row>
    <row r="42" spans="1:7" s="513" customFormat="1" ht="17.149999999999999" customHeight="1">
      <c r="A42" s="59" t="s">
        <v>97</v>
      </c>
      <c r="B42" s="52">
        <v>15064</v>
      </c>
      <c r="C42" s="52">
        <v>7260</v>
      </c>
      <c r="D42" s="52">
        <v>0</v>
      </c>
      <c r="E42" s="52">
        <v>0</v>
      </c>
      <c r="F42" s="53" t="s">
        <v>98</v>
      </c>
      <c r="G42" s="176"/>
    </row>
    <row r="43" spans="1:7" s="513" customFormat="1" ht="17.149999999999999" customHeight="1">
      <c r="A43" s="59" t="s">
        <v>99</v>
      </c>
      <c r="B43" s="52">
        <v>45803</v>
      </c>
      <c r="C43" s="52">
        <v>22167</v>
      </c>
      <c r="D43" s="52">
        <v>2554</v>
      </c>
      <c r="E43" s="52">
        <v>1176</v>
      </c>
      <c r="F43" s="53" t="s">
        <v>100</v>
      </c>
      <c r="G43" s="177"/>
    </row>
    <row r="44" spans="1:7" s="513" customFormat="1" ht="17.149999999999999" customHeight="1">
      <c r="A44" s="59" t="s">
        <v>101</v>
      </c>
      <c r="B44" s="52">
        <v>31409</v>
      </c>
      <c r="C44" s="52">
        <v>14250</v>
      </c>
      <c r="D44" s="52">
        <v>19860</v>
      </c>
      <c r="E44" s="52">
        <v>8840</v>
      </c>
      <c r="F44" s="58" t="s">
        <v>102</v>
      </c>
      <c r="G44" s="176"/>
    </row>
    <row r="45" spans="1:7" s="513" customFormat="1" ht="17.149999999999999" customHeight="1">
      <c r="A45" s="59" t="s">
        <v>103</v>
      </c>
      <c r="B45" s="52">
        <v>19941</v>
      </c>
      <c r="C45" s="52">
        <v>9335</v>
      </c>
      <c r="D45" s="52">
        <v>11148</v>
      </c>
      <c r="E45" s="52">
        <v>5027</v>
      </c>
      <c r="F45" s="58" t="s">
        <v>104</v>
      </c>
      <c r="G45" s="176"/>
    </row>
    <row r="46" spans="1:7" s="513" customFormat="1" ht="17.149999999999999" customHeight="1">
      <c r="A46" s="59" t="s">
        <v>105</v>
      </c>
      <c r="B46" s="52">
        <v>31909</v>
      </c>
      <c r="C46" s="52">
        <v>15465</v>
      </c>
      <c r="D46" s="52">
        <v>8868</v>
      </c>
      <c r="E46" s="52">
        <v>4221</v>
      </c>
      <c r="F46" s="53" t="s">
        <v>106</v>
      </c>
      <c r="G46" s="176"/>
    </row>
    <row r="47" spans="1:7" s="513" customFormat="1" ht="17.149999999999999" customHeight="1">
      <c r="A47" s="62" t="s">
        <v>107</v>
      </c>
      <c r="B47" s="174">
        <f>SUM(B48:B52)</f>
        <v>140047</v>
      </c>
      <c r="C47" s="174">
        <f>SUM(C48:C52)</f>
        <v>65828</v>
      </c>
      <c r="D47" s="174">
        <f>SUM(D48:D52)</f>
        <v>73479</v>
      </c>
      <c r="E47" s="174">
        <f>SUM(E48:E52)</f>
        <v>33717</v>
      </c>
      <c r="F47" s="50" t="s">
        <v>108</v>
      </c>
      <c r="G47" s="176"/>
    </row>
    <row r="48" spans="1:7" s="513" customFormat="1" ht="17.149999999999999" customHeight="1">
      <c r="A48" s="54" t="s">
        <v>109</v>
      </c>
      <c r="B48" s="52">
        <v>33234</v>
      </c>
      <c r="C48" s="52">
        <v>14521</v>
      </c>
      <c r="D48" s="52">
        <v>24895</v>
      </c>
      <c r="E48" s="52">
        <v>10819</v>
      </c>
      <c r="F48" s="53" t="s">
        <v>110</v>
      </c>
      <c r="G48" s="176"/>
    </row>
    <row r="49" spans="1:7" s="110" customFormat="1" ht="17.149999999999999" customHeight="1">
      <c r="A49" s="59" t="s">
        <v>111</v>
      </c>
      <c r="B49" s="52">
        <v>31639</v>
      </c>
      <c r="C49" s="52">
        <v>15298</v>
      </c>
      <c r="D49" s="52">
        <v>15191</v>
      </c>
      <c r="E49" s="52">
        <v>7230</v>
      </c>
      <c r="F49" s="53" t="s">
        <v>112</v>
      </c>
      <c r="G49" s="176"/>
    </row>
    <row r="50" spans="1:7" s="513" customFormat="1" ht="17.149999999999999" customHeight="1">
      <c r="A50" s="59" t="s">
        <v>113</v>
      </c>
      <c r="B50" s="52">
        <v>27671</v>
      </c>
      <c r="C50" s="52">
        <v>13543</v>
      </c>
      <c r="D50" s="52">
        <v>14723</v>
      </c>
      <c r="E50" s="52">
        <v>7135</v>
      </c>
      <c r="F50" s="53" t="s">
        <v>114</v>
      </c>
      <c r="G50" s="177"/>
    </row>
    <row r="51" spans="1:7" s="513" customFormat="1" ht="17.149999999999999" customHeight="1">
      <c r="A51" s="59" t="s">
        <v>115</v>
      </c>
      <c r="B51" s="52">
        <v>20609</v>
      </c>
      <c r="C51" s="52">
        <v>9768</v>
      </c>
      <c r="D51" s="52">
        <v>10081</v>
      </c>
      <c r="E51" s="52">
        <v>4644</v>
      </c>
      <c r="F51" s="53" t="s">
        <v>116</v>
      </c>
      <c r="G51" s="176"/>
    </row>
    <row r="52" spans="1:7" s="513" customFormat="1" ht="17.149999999999999" customHeight="1">
      <c r="A52" s="59" t="s">
        <v>117</v>
      </c>
      <c r="B52" s="52">
        <v>26894</v>
      </c>
      <c r="C52" s="52">
        <v>12698</v>
      </c>
      <c r="D52" s="52">
        <v>8589</v>
      </c>
      <c r="E52" s="52">
        <v>3889</v>
      </c>
      <c r="F52" s="58" t="s">
        <v>118</v>
      </c>
      <c r="G52" s="176"/>
    </row>
    <row r="53" spans="1:7" s="513" customFormat="1" ht="12.75" customHeight="1">
      <c r="A53" s="235"/>
      <c r="B53" s="236"/>
      <c r="C53" s="236"/>
      <c r="D53" s="236"/>
      <c r="E53" s="236"/>
      <c r="F53" s="488"/>
      <c r="G53" s="177">
        <v>83954</v>
      </c>
    </row>
    <row r="54" spans="1:7" s="513" customFormat="1" ht="12.75" customHeight="1">
      <c r="A54" s="237"/>
      <c r="B54" s="514"/>
      <c r="C54" s="514"/>
      <c r="D54" s="515"/>
      <c r="E54" s="515"/>
      <c r="F54" s="488"/>
      <c r="G54" s="488"/>
    </row>
    <row r="55" spans="1:7" s="513" customFormat="1" ht="19.5" customHeight="1">
      <c r="A55" s="443" t="s">
        <v>397</v>
      </c>
      <c r="B55" s="488"/>
      <c r="C55" s="488"/>
      <c r="D55" s="488"/>
      <c r="E55" s="1903" t="s">
        <v>1618</v>
      </c>
      <c r="F55" s="1903"/>
      <c r="G55" s="488"/>
    </row>
    <row r="56" spans="1:7" s="513" customFormat="1" ht="12.75" customHeight="1">
      <c r="A56" s="488"/>
      <c r="B56" s="488"/>
      <c r="C56" s="488"/>
      <c r="D56" s="488"/>
      <c r="E56" s="488"/>
      <c r="F56" s="500"/>
      <c r="G56" s="507"/>
    </row>
    <row r="57" spans="1:7" s="513" customFormat="1" ht="20.25" customHeight="1">
      <c r="A57" s="501" t="s">
        <v>461</v>
      </c>
      <c r="B57" s="488"/>
      <c r="C57" s="503"/>
      <c r="D57" s="488"/>
      <c r="E57" s="488"/>
      <c r="F57" s="502" t="s">
        <v>455</v>
      </c>
      <c r="G57" s="488"/>
    </row>
    <row r="58" spans="1:7" s="513" customFormat="1" ht="18" customHeight="1">
      <c r="A58" s="501" t="s">
        <v>271</v>
      </c>
      <c r="B58" s="488"/>
      <c r="C58" s="488"/>
      <c r="D58" s="488"/>
      <c r="E58" s="488"/>
      <c r="F58" s="504" t="s">
        <v>462</v>
      </c>
      <c r="G58" s="488"/>
    </row>
    <row r="59" spans="1:7" s="513" customFormat="1" ht="12.75" customHeight="1">
      <c r="A59" s="505"/>
      <c r="B59" s="488"/>
      <c r="C59" s="488"/>
      <c r="D59" s="488"/>
      <c r="E59" s="488"/>
      <c r="F59" s="506"/>
      <c r="G59" s="488"/>
    </row>
    <row r="60" spans="1:7" s="513" customFormat="1" ht="15" customHeight="1">
      <c r="A60" s="105" t="s">
        <v>2309</v>
      </c>
      <c r="B60" s="1908" t="s">
        <v>456</v>
      </c>
      <c r="C60" s="1908"/>
      <c r="D60" s="1908" t="s">
        <v>457</v>
      </c>
      <c r="E60" s="1908"/>
      <c r="F60" s="1817" t="s">
        <v>2310</v>
      </c>
      <c r="G60" s="488"/>
    </row>
    <row r="61" spans="1:7" s="513" customFormat="1" ht="15" customHeight="1">
      <c r="A61" s="162"/>
      <c r="B61" s="1914" t="s">
        <v>458</v>
      </c>
      <c r="C61" s="1914"/>
      <c r="D61" s="1914" t="s">
        <v>459</v>
      </c>
      <c r="E61" s="1914"/>
      <c r="F61" s="162"/>
      <c r="G61" s="488"/>
    </row>
    <row r="62" spans="1:7" s="513" customFormat="1" ht="15" customHeight="1">
      <c r="A62" s="90"/>
      <c r="B62" s="507" t="s">
        <v>16</v>
      </c>
      <c r="C62" s="507" t="s">
        <v>278</v>
      </c>
      <c r="D62" s="507" t="s">
        <v>16</v>
      </c>
      <c r="E62" s="507" t="s">
        <v>278</v>
      </c>
      <c r="F62" s="471"/>
      <c r="G62" s="488"/>
    </row>
    <row r="63" spans="1:7" s="513" customFormat="1" ht="15" customHeight="1">
      <c r="A63" s="167"/>
      <c r="B63" s="508" t="s">
        <v>460</v>
      </c>
      <c r="C63" s="508" t="s">
        <v>356</v>
      </c>
      <c r="D63" s="508" t="s">
        <v>460</v>
      </c>
      <c r="E63" s="508" t="s">
        <v>356</v>
      </c>
      <c r="F63" s="170"/>
      <c r="G63" s="488"/>
    </row>
    <row r="64" spans="1:7" s="513" customFormat="1" ht="15" customHeight="1">
      <c r="A64" s="488"/>
      <c r="B64" s="510"/>
      <c r="C64" s="511"/>
      <c r="D64" s="510"/>
      <c r="E64" s="510"/>
      <c r="F64" s="512"/>
      <c r="G64" s="488"/>
    </row>
    <row r="65" spans="1:7" s="513" customFormat="1" ht="15" customHeight="1">
      <c r="A65" s="65" t="s">
        <v>121</v>
      </c>
      <c r="B65" s="200">
        <f>SUM(B66:B74)</f>
        <v>331565</v>
      </c>
      <c r="C65" s="200">
        <f>SUM(C66:C74)</f>
        <v>159159</v>
      </c>
      <c r="D65" s="200">
        <f>SUM(D66:D74)</f>
        <v>96049</v>
      </c>
      <c r="E65" s="200">
        <f>SUM(E66:E74)</f>
        <v>45145</v>
      </c>
      <c r="F65" s="66" t="s">
        <v>122</v>
      </c>
      <c r="G65" s="507"/>
    </row>
    <row r="66" spans="1:7" s="513" customFormat="1" ht="15" customHeight="1">
      <c r="A66" s="201" t="s">
        <v>123</v>
      </c>
      <c r="B66" s="52">
        <v>12476</v>
      </c>
      <c r="C66" s="52">
        <v>5941</v>
      </c>
      <c r="D66" s="52">
        <v>5335</v>
      </c>
      <c r="E66" s="52">
        <v>2435</v>
      </c>
      <c r="F66" s="202" t="s">
        <v>124</v>
      </c>
      <c r="G66" s="488"/>
    </row>
    <row r="67" spans="1:7" s="513" customFormat="1" ht="15" customHeight="1">
      <c r="A67" s="201" t="s">
        <v>125</v>
      </c>
      <c r="B67" s="52">
        <v>29279</v>
      </c>
      <c r="C67" s="52">
        <v>13595</v>
      </c>
      <c r="D67" s="52">
        <v>6499</v>
      </c>
      <c r="E67" s="52">
        <v>2897</v>
      </c>
      <c r="F67" s="202" t="s">
        <v>126</v>
      </c>
      <c r="G67" s="488"/>
    </row>
    <row r="68" spans="1:7" s="513" customFormat="1" ht="15" customHeight="1">
      <c r="A68" s="201" t="s">
        <v>223</v>
      </c>
      <c r="B68" s="176">
        <v>120238</v>
      </c>
      <c r="C68" s="176">
        <v>58394</v>
      </c>
      <c r="D68" s="176">
        <v>0</v>
      </c>
      <c r="E68" s="176">
        <v>0</v>
      </c>
      <c r="F68" s="202" t="s">
        <v>128</v>
      </c>
      <c r="G68" s="488"/>
    </row>
    <row r="69" spans="1:7" s="513" customFormat="1" ht="15" customHeight="1">
      <c r="A69" s="201" t="s">
        <v>129</v>
      </c>
      <c r="B69" s="52">
        <v>43495</v>
      </c>
      <c r="C69" s="52">
        <v>20659</v>
      </c>
      <c r="D69" s="52">
        <v>25645</v>
      </c>
      <c r="E69" s="52">
        <v>11927</v>
      </c>
      <c r="F69" s="202" t="s">
        <v>130</v>
      </c>
      <c r="G69" s="488"/>
    </row>
    <row r="70" spans="1:7" s="513" customFormat="1" ht="15" customHeight="1">
      <c r="A70" s="201" t="s">
        <v>131</v>
      </c>
      <c r="B70" s="52">
        <v>18337</v>
      </c>
      <c r="C70" s="52">
        <v>8838</v>
      </c>
      <c r="D70" s="52">
        <v>8499</v>
      </c>
      <c r="E70" s="52">
        <v>4119</v>
      </c>
      <c r="F70" s="202" t="s">
        <v>132</v>
      </c>
      <c r="G70" s="488"/>
    </row>
    <row r="71" spans="1:7" s="513" customFormat="1" ht="15" customHeight="1">
      <c r="A71" s="201" t="s">
        <v>133</v>
      </c>
      <c r="B71" s="52">
        <v>21419</v>
      </c>
      <c r="C71" s="52">
        <v>10406</v>
      </c>
      <c r="D71" s="52">
        <v>11551</v>
      </c>
      <c r="E71" s="52">
        <v>5615</v>
      </c>
      <c r="F71" s="202" t="s">
        <v>134</v>
      </c>
      <c r="G71" s="507"/>
    </row>
    <row r="72" spans="1:7" s="513" customFormat="1" ht="15" customHeight="1">
      <c r="A72" s="201" t="s">
        <v>135</v>
      </c>
      <c r="B72" s="52">
        <v>27164</v>
      </c>
      <c r="C72" s="52">
        <v>13052</v>
      </c>
      <c r="D72" s="52">
        <v>4154</v>
      </c>
      <c r="E72" s="52">
        <v>1932</v>
      </c>
      <c r="F72" s="202" t="s">
        <v>136</v>
      </c>
      <c r="G72" s="488"/>
    </row>
    <row r="73" spans="1:7" s="513" customFormat="1" ht="15" customHeight="1">
      <c r="A73" s="201" t="s">
        <v>137</v>
      </c>
      <c r="B73" s="52">
        <v>33354</v>
      </c>
      <c r="C73" s="52">
        <v>15766</v>
      </c>
      <c r="D73" s="52">
        <v>16972</v>
      </c>
      <c r="E73" s="52">
        <v>7913</v>
      </c>
      <c r="F73" s="202" t="s">
        <v>138</v>
      </c>
      <c r="G73" s="488"/>
    </row>
    <row r="74" spans="1:7" s="513" customFormat="1" ht="15" customHeight="1">
      <c r="A74" s="201" t="s">
        <v>139</v>
      </c>
      <c r="B74" s="52">
        <v>25803</v>
      </c>
      <c r="C74" s="52">
        <v>12508</v>
      </c>
      <c r="D74" s="52">
        <v>17394</v>
      </c>
      <c r="E74" s="52">
        <v>8307</v>
      </c>
      <c r="F74" s="202" t="s">
        <v>140</v>
      </c>
      <c r="G74" s="488"/>
    </row>
    <row r="75" spans="1:7" s="513" customFormat="1" ht="15" customHeight="1">
      <c r="A75" s="71" t="s">
        <v>141</v>
      </c>
      <c r="B75" s="200">
        <f>SUM(B76:B83)</f>
        <v>266479</v>
      </c>
      <c r="C75" s="200">
        <f>SUM(C76:C83)</f>
        <v>124815</v>
      </c>
      <c r="D75" s="200">
        <f>SUM(D76:D83)</f>
        <v>146125</v>
      </c>
      <c r="E75" s="200">
        <f>SUM(E76:E83)</f>
        <v>66710</v>
      </c>
      <c r="F75" s="72" t="s">
        <v>142</v>
      </c>
      <c r="G75" s="488"/>
    </row>
    <row r="76" spans="1:7" s="513" customFormat="1" ht="15" customHeight="1">
      <c r="A76" s="201" t="s">
        <v>143</v>
      </c>
      <c r="B76" s="52">
        <v>38965</v>
      </c>
      <c r="C76" s="52">
        <v>17881</v>
      </c>
      <c r="D76" s="52">
        <v>27547</v>
      </c>
      <c r="E76" s="52">
        <v>12465</v>
      </c>
      <c r="F76" s="202" t="s">
        <v>144</v>
      </c>
      <c r="G76" s="488"/>
    </row>
    <row r="77" spans="1:7" s="513" customFormat="1" ht="15" customHeight="1">
      <c r="A77" s="201" t="s">
        <v>145</v>
      </c>
      <c r="B77" s="52">
        <v>19671</v>
      </c>
      <c r="C77" s="52">
        <v>8703</v>
      </c>
      <c r="D77" s="52">
        <v>13613</v>
      </c>
      <c r="E77" s="52">
        <v>5914</v>
      </c>
      <c r="F77" s="202" t="s">
        <v>146</v>
      </c>
      <c r="G77" s="488"/>
    </row>
    <row r="78" spans="1:7" s="513" customFormat="1" ht="15" customHeight="1">
      <c r="A78" s="201" t="s">
        <v>147</v>
      </c>
      <c r="B78" s="52">
        <v>35734</v>
      </c>
      <c r="C78" s="52">
        <v>17193</v>
      </c>
      <c r="D78" s="52">
        <v>21688</v>
      </c>
      <c r="E78" s="52">
        <v>10342</v>
      </c>
      <c r="F78" s="202" t="s">
        <v>148</v>
      </c>
      <c r="G78" s="488"/>
    </row>
    <row r="79" spans="1:7" s="513" customFormat="1" ht="15" customHeight="1">
      <c r="A79" s="201" t="s">
        <v>149</v>
      </c>
      <c r="B79" s="52">
        <v>22676</v>
      </c>
      <c r="C79" s="52">
        <v>9889</v>
      </c>
      <c r="D79" s="52">
        <v>14206</v>
      </c>
      <c r="E79" s="52">
        <v>6016</v>
      </c>
      <c r="F79" s="202" t="s">
        <v>150</v>
      </c>
      <c r="G79" s="507"/>
    </row>
    <row r="80" spans="1:7" s="110" customFormat="1" ht="15" customHeight="1">
      <c r="A80" s="201" t="s">
        <v>151</v>
      </c>
      <c r="B80" s="52">
        <v>80900</v>
      </c>
      <c r="C80" s="52">
        <v>39081</v>
      </c>
      <c r="D80" s="52">
        <v>31933</v>
      </c>
      <c r="E80" s="52">
        <v>15234</v>
      </c>
      <c r="F80" s="202" t="s">
        <v>152</v>
      </c>
    </row>
    <row r="81" spans="1:6" ht="15" customHeight="1">
      <c r="A81" s="201" t="s">
        <v>153</v>
      </c>
      <c r="B81" s="52">
        <v>20116</v>
      </c>
      <c r="C81" s="52">
        <v>9274</v>
      </c>
      <c r="D81" s="52">
        <v>11956</v>
      </c>
      <c r="E81" s="52">
        <v>5317</v>
      </c>
      <c r="F81" s="202" t="s">
        <v>154</v>
      </c>
    </row>
    <row r="82" spans="1:6" s="513" customFormat="1" ht="15" customHeight="1">
      <c r="A82" s="201" t="s">
        <v>155</v>
      </c>
      <c r="B82" s="52">
        <v>34939</v>
      </c>
      <c r="C82" s="52">
        <v>16248</v>
      </c>
      <c r="D82" s="52">
        <v>17346</v>
      </c>
      <c r="E82" s="52">
        <v>7734</v>
      </c>
      <c r="F82" s="202" t="s">
        <v>1868</v>
      </c>
    </row>
    <row r="83" spans="1:6" ht="15" customHeight="1">
      <c r="A83" s="201" t="s">
        <v>156</v>
      </c>
      <c r="B83" s="52">
        <v>13478</v>
      </c>
      <c r="C83" s="52">
        <v>6546</v>
      </c>
      <c r="D83" s="52">
        <v>7836</v>
      </c>
      <c r="E83" s="52">
        <v>3688</v>
      </c>
      <c r="F83" s="202" t="s">
        <v>157</v>
      </c>
    </row>
    <row r="84" spans="1:6" ht="15" customHeight="1">
      <c r="A84" s="73" t="s">
        <v>158</v>
      </c>
      <c r="B84" s="200">
        <f>SUM(B85:B89)</f>
        <v>106367</v>
      </c>
      <c r="C84" s="200">
        <f>SUM(C85:C89)</f>
        <v>50440</v>
      </c>
      <c r="D84" s="200">
        <f>SUM(D85:D89)</f>
        <v>67985</v>
      </c>
      <c r="E84" s="200">
        <f>SUM(E85:E89)</f>
        <v>32167</v>
      </c>
      <c r="F84" s="66" t="s">
        <v>159</v>
      </c>
    </row>
    <row r="85" spans="1:6" ht="15" customHeight="1">
      <c r="A85" s="201" t="s">
        <v>160</v>
      </c>
      <c r="B85" s="52">
        <v>27428</v>
      </c>
      <c r="C85" s="52">
        <v>13212</v>
      </c>
      <c r="D85" s="52">
        <v>12825</v>
      </c>
      <c r="E85" s="52">
        <v>6282</v>
      </c>
      <c r="F85" s="202" t="s">
        <v>161</v>
      </c>
    </row>
    <row r="86" spans="1:6" ht="15" customHeight="1">
      <c r="A86" s="201" t="s">
        <v>162</v>
      </c>
      <c r="B86" s="52">
        <v>18782</v>
      </c>
      <c r="C86" s="52">
        <v>8773</v>
      </c>
      <c r="D86" s="52">
        <v>12071</v>
      </c>
      <c r="E86" s="52">
        <v>5581</v>
      </c>
      <c r="F86" s="202" t="s">
        <v>163</v>
      </c>
    </row>
    <row r="87" spans="1:6" s="110" customFormat="1" ht="18" customHeight="1">
      <c r="A87" s="201" t="s">
        <v>164</v>
      </c>
      <c r="B87" s="52">
        <v>18805</v>
      </c>
      <c r="C87" s="52">
        <v>8944</v>
      </c>
      <c r="D87" s="52">
        <v>12638</v>
      </c>
      <c r="E87" s="52">
        <v>5960</v>
      </c>
      <c r="F87" s="202" t="s">
        <v>165</v>
      </c>
    </row>
    <row r="88" spans="1:6" ht="14">
      <c r="A88" s="201" t="s">
        <v>166</v>
      </c>
      <c r="B88" s="52">
        <v>21064</v>
      </c>
      <c r="C88" s="52">
        <v>9901</v>
      </c>
      <c r="D88" s="52">
        <v>14924</v>
      </c>
      <c r="E88" s="52">
        <v>6994</v>
      </c>
      <c r="F88" s="202" t="s">
        <v>167</v>
      </c>
    </row>
    <row r="89" spans="1:6" ht="14">
      <c r="A89" s="201" t="s">
        <v>168</v>
      </c>
      <c r="B89" s="52">
        <v>20288</v>
      </c>
      <c r="C89" s="52">
        <v>9610</v>
      </c>
      <c r="D89" s="52">
        <v>15527</v>
      </c>
      <c r="E89" s="52">
        <v>7350</v>
      </c>
      <c r="F89" s="202" t="s">
        <v>169</v>
      </c>
    </row>
    <row r="90" spans="1:6" ht="14">
      <c r="A90" s="71" t="s">
        <v>170</v>
      </c>
      <c r="B90" s="200">
        <f>SUM(B91:B96)</f>
        <v>165651</v>
      </c>
      <c r="C90" s="200">
        <f>SUM(C91:C96)</f>
        <v>78553</v>
      </c>
      <c r="D90" s="200">
        <f>SUM(D91:D96)</f>
        <v>76475</v>
      </c>
      <c r="E90" s="200">
        <f>SUM(E91:E96)</f>
        <v>35570</v>
      </c>
      <c r="F90" s="72" t="s">
        <v>171</v>
      </c>
    </row>
    <row r="91" spans="1:6" ht="14">
      <c r="A91" s="201" t="s">
        <v>172</v>
      </c>
      <c r="B91" s="52">
        <v>32960</v>
      </c>
      <c r="C91" s="52">
        <v>15790</v>
      </c>
      <c r="D91" s="52">
        <v>12132</v>
      </c>
      <c r="E91" s="52">
        <v>5731</v>
      </c>
      <c r="F91" s="202" t="s">
        <v>173</v>
      </c>
    </row>
    <row r="92" spans="1:6" ht="14">
      <c r="A92" s="201" t="s">
        <v>174</v>
      </c>
      <c r="B92" s="52">
        <v>28081</v>
      </c>
      <c r="C92" s="52">
        <v>13069</v>
      </c>
      <c r="D92" s="52">
        <v>21638</v>
      </c>
      <c r="E92" s="52">
        <v>10022</v>
      </c>
      <c r="F92" s="202" t="s">
        <v>1870</v>
      </c>
    </row>
    <row r="93" spans="1:6" ht="14">
      <c r="A93" s="201" t="s">
        <v>176</v>
      </c>
      <c r="B93" s="52">
        <v>35657</v>
      </c>
      <c r="C93" s="52">
        <v>17356</v>
      </c>
      <c r="D93" s="52">
        <v>4629</v>
      </c>
      <c r="E93" s="52">
        <v>2227</v>
      </c>
      <c r="F93" s="202" t="s">
        <v>1875</v>
      </c>
    </row>
    <row r="94" spans="1:6" ht="14">
      <c r="A94" s="201" t="s">
        <v>178</v>
      </c>
      <c r="B94" s="52">
        <v>50304</v>
      </c>
      <c r="C94" s="52">
        <v>23558</v>
      </c>
      <c r="D94" s="52">
        <v>27884</v>
      </c>
      <c r="E94" s="52">
        <v>12850</v>
      </c>
      <c r="F94" s="202" t="s">
        <v>179</v>
      </c>
    </row>
    <row r="95" spans="1:6" ht="14">
      <c r="A95" s="201" t="s">
        <v>180</v>
      </c>
      <c r="B95" s="52">
        <v>7300</v>
      </c>
      <c r="C95" s="52">
        <v>3387</v>
      </c>
      <c r="D95" s="52">
        <v>4249</v>
      </c>
      <c r="E95" s="52">
        <v>1940</v>
      </c>
      <c r="F95" s="202" t="s">
        <v>181</v>
      </c>
    </row>
    <row r="96" spans="1:6" ht="14">
      <c r="A96" s="201" t="s">
        <v>182</v>
      </c>
      <c r="B96" s="52">
        <v>11349</v>
      </c>
      <c r="C96" s="52">
        <v>5393</v>
      </c>
      <c r="D96" s="52">
        <v>5943</v>
      </c>
      <c r="E96" s="52">
        <v>2800</v>
      </c>
      <c r="F96" s="202" t="s">
        <v>183</v>
      </c>
    </row>
    <row r="97" spans="1:6" ht="14">
      <c r="A97" s="74" t="s">
        <v>184</v>
      </c>
      <c r="B97" s="200">
        <f>SUM(B98:B101)</f>
        <v>24640</v>
      </c>
      <c r="C97" s="200">
        <f>SUM(C98:C101)</f>
        <v>11597</v>
      </c>
      <c r="D97" s="200">
        <f>SUM(D98:D101)</f>
        <v>7137</v>
      </c>
      <c r="E97" s="200">
        <f>SUM(E98:E101)</f>
        <v>3163</v>
      </c>
      <c r="F97" s="72" t="s">
        <v>185</v>
      </c>
    </row>
    <row r="98" spans="1:6" ht="14">
      <c r="A98" s="201" t="s">
        <v>186</v>
      </c>
      <c r="B98" s="52">
        <v>1596</v>
      </c>
      <c r="C98" s="52">
        <v>710</v>
      </c>
      <c r="D98" s="52">
        <v>184</v>
      </c>
      <c r="E98" s="52">
        <v>72</v>
      </c>
      <c r="F98" s="202" t="s">
        <v>187</v>
      </c>
    </row>
    <row r="99" spans="1:6" ht="14">
      <c r="A99" s="201" t="s">
        <v>188</v>
      </c>
      <c r="B99" s="52">
        <v>11433</v>
      </c>
      <c r="C99" s="52">
        <v>5418</v>
      </c>
      <c r="D99" s="52">
        <v>2900</v>
      </c>
      <c r="E99" s="52">
        <v>1314</v>
      </c>
      <c r="F99" s="202" t="s">
        <v>189</v>
      </c>
    </row>
    <row r="100" spans="1:6" ht="14">
      <c r="A100" s="201" t="s">
        <v>190</v>
      </c>
      <c r="B100" s="52">
        <v>5907</v>
      </c>
      <c r="C100" s="52">
        <v>2664</v>
      </c>
      <c r="D100" s="52">
        <v>4029</v>
      </c>
      <c r="E100" s="52">
        <v>1765</v>
      </c>
      <c r="F100" s="202" t="s">
        <v>191</v>
      </c>
    </row>
    <row r="101" spans="1:6" ht="14">
      <c r="A101" s="201" t="s">
        <v>192</v>
      </c>
      <c r="B101" s="52">
        <v>5704</v>
      </c>
      <c r="C101" s="52">
        <v>2805</v>
      </c>
      <c r="D101" s="52">
        <v>24</v>
      </c>
      <c r="E101" s="52">
        <v>12</v>
      </c>
      <c r="F101" s="202" t="s">
        <v>193</v>
      </c>
    </row>
    <row r="102" spans="1:6" ht="14">
      <c r="A102" s="65" t="s">
        <v>194</v>
      </c>
      <c r="B102" s="200">
        <f>SUM(B103:B106)</f>
        <v>18996</v>
      </c>
      <c r="C102" s="200">
        <f>SUM(C103:C106)</f>
        <v>9328</v>
      </c>
      <c r="D102" s="200">
        <f>SUM(D103:D106)</f>
        <v>288</v>
      </c>
      <c r="E102" s="200">
        <f>SUM(E103:E106)</f>
        <v>147</v>
      </c>
      <c r="F102" s="72" t="s">
        <v>195</v>
      </c>
    </row>
    <row r="103" spans="1:6" ht="14">
      <c r="A103" s="201" t="s">
        <v>196</v>
      </c>
      <c r="B103" s="52">
        <v>3329</v>
      </c>
      <c r="C103" s="52">
        <v>1520</v>
      </c>
      <c r="D103" s="52">
        <v>0</v>
      </c>
      <c r="E103" s="52">
        <v>0</v>
      </c>
      <c r="F103" s="202" t="s">
        <v>197</v>
      </c>
    </row>
    <row r="104" spans="1:6" ht="14">
      <c r="A104" s="201" t="s">
        <v>198</v>
      </c>
      <c r="B104" s="52">
        <v>2698</v>
      </c>
      <c r="C104" s="52">
        <v>1330</v>
      </c>
      <c r="D104" s="52">
        <v>0</v>
      </c>
      <c r="E104" s="52">
        <v>0</v>
      </c>
      <c r="F104" s="202" t="s">
        <v>199</v>
      </c>
    </row>
    <row r="105" spans="1:6" ht="14">
      <c r="A105" s="201" t="s">
        <v>200</v>
      </c>
      <c r="B105" s="52">
        <v>12208</v>
      </c>
      <c r="C105" s="52">
        <v>6107</v>
      </c>
      <c r="D105" s="52">
        <v>93</v>
      </c>
      <c r="E105" s="52">
        <v>52</v>
      </c>
      <c r="F105" s="202" t="s">
        <v>201</v>
      </c>
    </row>
    <row r="106" spans="1:6" ht="14">
      <c r="A106" s="201" t="s">
        <v>202</v>
      </c>
      <c r="B106" s="52">
        <v>761</v>
      </c>
      <c r="C106" s="52">
        <v>371</v>
      </c>
      <c r="D106" s="52">
        <v>195</v>
      </c>
      <c r="E106" s="52">
        <v>95</v>
      </c>
      <c r="F106" s="202" t="s">
        <v>203</v>
      </c>
    </row>
    <row r="107" spans="1:6" ht="14">
      <c r="A107" s="74" t="s">
        <v>204</v>
      </c>
      <c r="B107" s="200">
        <f>SUM(B108:B109)</f>
        <v>6841</v>
      </c>
      <c r="C107" s="200">
        <f>SUM(C108:C109)</f>
        <v>3378</v>
      </c>
      <c r="D107" s="200">
        <f>SUM(D108:D109)</f>
        <v>146</v>
      </c>
      <c r="E107" s="200">
        <f>SUM(E108:E109)</f>
        <v>71</v>
      </c>
      <c r="F107" s="72" t="s">
        <v>205</v>
      </c>
    </row>
    <row r="108" spans="1:6" ht="14">
      <c r="A108" s="75" t="s">
        <v>206</v>
      </c>
      <c r="B108" s="52">
        <v>146</v>
      </c>
      <c r="C108" s="52">
        <v>71</v>
      </c>
      <c r="D108" s="52">
        <v>146</v>
      </c>
      <c r="E108" s="52">
        <v>71</v>
      </c>
      <c r="F108" s="76" t="s">
        <v>207</v>
      </c>
    </row>
    <row r="109" spans="1:6" ht="14">
      <c r="A109" s="51" t="s">
        <v>208</v>
      </c>
      <c r="B109" s="52">
        <v>6695</v>
      </c>
      <c r="C109" s="52">
        <v>3307</v>
      </c>
      <c r="D109" s="52">
        <v>0</v>
      </c>
      <c r="E109" s="52">
        <v>0</v>
      </c>
      <c r="F109" s="76" t="s">
        <v>209</v>
      </c>
    </row>
    <row r="110" spans="1:6" ht="14">
      <c r="A110" s="204" t="s">
        <v>226</v>
      </c>
      <c r="B110" s="205">
        <f>'colleg 21'!B47+'colleg 21'!B39+'colleg 21'!B29+'colleg 21'!B20+'colleg 21'!B11+'colleg 21'!B107+'colleg 21'!B102+'colleg 21'!B97+'colleg 21'!B90+'colleg 21'!B84+'colleg 21'!B75+'colleg 21'!B65</f>
        <v>1840393</v>
      </c>
      <c r="C110" s="205">
        <f>'colleg 21'!C47+'colleg 21'!C39+'colleg 21'!C29+'colleg 21'!C20+'colleg 21'!C11+'colleg 21'!C107+'colleg 21'!C102+'colleg 21'!C97+'colleg 21'!C90+'colleg 21'!C84+'colleg 21'!C75+'colleg 21'!C65</f>
        <v>873127</v>
      </c>
      <c r="D110" s="205">
        <f>'colleg 21'!D47+'colleg 21'!D39+'colleg 21'!D29+'colleg 21'!D20+'colleg 21'!D11+'colleg 21'!D107+'colleg 21'!D102+'colleg 21'!D97+'colleg 21'!D90+'colleg 21'!D84+'colleg 21'!D75+'colleg 21'!D65</f>
        <v>741262</v>
      </c>
      <c r="E110" s="205">
        <f>'colleg 21'!E47+'colleg 21'!E39+'colleg 21'!E29+'colleg 21'!E20+'colleg 21'!E11+'colleg 21'!E107+'colleg 21'!E102+'colleg 21'!E97+'colleg 21'!E90+'colleg 21'!E84+'colleg 21'!E75+'colleg 21'!E65</f>
        <v>340914</v>
      </c>
      <c r="F110" s="206" t="s">
        <v>16</v>
      </c>
    </row>
    <row r="111" spans="1:6" ht="14">
      <c r="A111" s="204"/>
      <c r="B111" s="236"/>
      <c r="C111" s="236"/>
      <c r="D111" s="236"/>
      <c r="E111" s="236"/>
      <c r="F111" s="206"/>
    </row>
    <row r="112" spans="1:6" ht="15">
      <c r="A112" s="204"/>
      <c r="B112" s="236"/>
      <c r="C112" s="236"/>
      <c r="D112" s="236"/>
      <c r="E112" s="236"/>
      <c r="F112" s="207"/>
    </row>
    <row r="113" spans="1:6" ht="15">
      <c r="A113" s="204"/>
      <c r="B113" s="236"/>
      <c r="C113" s="236"/>
      <c r="D113" s="236"/>
      <c r="E113" s="236"/>
      <c r="F113" s="207"/>
    </row>
    <row r="114" spans="1:6" ht="15">
      <c r="A114" s="204"/>
      <c r="B114" s="236"/>
      <c r="C114" s="236"/>
      <c r="D114" s="236"/>
      <c r="E114" s="236"/>
      <c r="F114" s="207"/>
    </row>
    <row r="115" spans="1:6" ht="14">
      <c r="A115" s="31" t="s">
        <v>1873</v>
      </c>
      <c r="B115" s="31"/>
      <c r="C115" s="31"/>
      <c r="D115" s="460"/>
      <c r="E115" s="466"/>
      <c r="F115" s="32" t="s">
        <v>1872</v>
      </c>
    </row>
    <row r="116" spans="1:6">
      <c r="A116" s="465"/>
      <c r="B116" s="110"/>
      <c r="C116" s="110"/>
      <c r="D116" s="110"/>
      <c r="E116" s="110"/>
      <c r="F116" s="477"/>
    </row>
  </sheetData>
  <mergeCells count="10">
    <mergeCell ref="E1:F1"/>
    <mergeCell ref="B6:C6"/>
    <mergeCell ref="D6:E6"/>
    <mergeCell ref="B7:C7"/>
    <mergeCell ref="D7:E7"/>
    <mergeCell ref="E55:F55"/>
    <mergeCell ref="B60:C60"/>
    <mergeCell ref="D60:E60"/>
    <mergeCell ref="B61:C61"/>
    <mergeCell ref="D61:E61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5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syncVertical="1" syncRef="A1">
    <tabColor rgb="FFFFFF00"/>
  </sheetPr>
  <dimension ref="A1:F96"/>
  <sheetViews>
    <sheetView showGridLines="0" view="pageLayout" zoomScale="70" zoomScalePageLayoutView="70" workbookViewId="0">
      <selection activeCell="F15" sqref="F15"/>
    </sheetView>
  </sheetViews>
  <sheetFormatPr defaultColWidth="11" defaultRowHeight="13"/>
  <cols>
    <col min="1" max="1" width="32.7265625" style="518" customWidth="1"/>
    <col min="2" max="2" width="13.453125" style="518" customWidth="1"/>
    <col min="3" max="4" width="15.453125" style="518" customWidth="1"/>
    <col min="5" max="5" width="33.7265625" style="518" customWidth="1"/>
    <col min="6" max="6" width="9.81640625" style="518" hidden="1" customWidth="1"/>
    <col min="7" max="14" width="11" style="518" customWidth="1"/>
    <col min="15" max="15" width="37.26953125" style="518" customWidth="1"/>
    <col min="16" max="17" width="11" style="518" customWidth="1"/>
    <col min="18" max="27" width="9.81640625" style="518" customWidth="1"/>
    <col min="28" max="31" width="11" style="518" customWidth="1"/>
    <col min="32" max="32" width="14.453125" style="518" customWidth="1"/>
    <col min="33" max="33" width="4.1796875" style="518" customWidth="1"/>
    <col min="34" max="34" width="13.26953125" style="518" customWidth="1"/>
    <col min="35" max="35" width="28.1796875" style="518" customWidth="1"/>
    <col min="36" max="36" width="11" style="518" customWidth="1"/>
    <col min="37" max="37" width="14.453125" style="518" customWidth="1"/>
    <col min="38" max="38" width="4.1796875" style="518" customWidth="1"/>
    <col min="39" max="40" width="11" style="518" customWidth="1"/>
    <col min="41" max="41" width="14.453125" style="518" customWidth="1"/>
    <col min="42" max="42" width="4.1796875" style="518" customWidth="1"/>
    <col min="43" max="43" width="14.453125" style="518" customWidth="1"/>
    <col min="44" max="16384" width="11" style="518"/>
  </cols>
  <sheetData>
    <row r="1" spans="1:6" ht="24.75" customHeight="1">
      <c r="A1" s="443" t="s">
        <v>397</v>
      </c>
      <c r="B1" s="517"/>
      <c r="D1" s="1903" t="s">
        <v>1618</v>
      </c>
      <c r="E1" s="1903"/>
    </row>
    <row r="2" spans="1:6" ht="19" customHeight="1">
      <c r="E2" s="519"/>
    </row>
    <row r="3" spans="1:6" ht="20">
      <c r="A3" s="520" t="s">
        <v>463</v>
      </c>
      <c r="B3" s="517"/>
      <c r="D3" s="1915" t="s">
        <v>1878</v>
      </c>
      <c r="E3" s="1915"/>
      <c r="F3" s="521"/>
    </row>
    <row r="4" spans="1:6" ht="19" customHeight="1">
      <c r="A4" s="522" t="s">
        <v>464</v>
      </c>
      <c r="B4" s="517"/>
      <c r="E4" s="523" t="s">
        <v>465</v>
      </c>
    </row>
    <row r="5" spans="1:6" ht="19" customHeight="1">
      <c r="A5" s="522"/>
      <c r="B5" s="517"/>
      <c r="E5" s="524"/>
    </row>
    <row r="6" spans="1:6" s="525" customFormat="1" ht="19" customHeight="1">
      <c r="A6" s="1825" t="s">
        <v>2309</v>
      </c>
      <c r="B6" s="1510" t="s">
        <v>16</v>
      </c>
      <c r="C6" s="1511" t="s">
        <v>466</v>
      </c>
      <c r="D6" s="1510" t="s">
        <v>467</v>
      </c>
      <c r="E6" s="1824" t="s">
        <v>2310</v>
      </c>
    </row>
    <row r="7" spans="1:6" s="525" customFormat="1" ht="16.5" customHeight="1">
      <c r="A7" s="1512"/>
      <c r="B7" s="1510" t="s">
        <v>15</v>
      </c>
      <c r="C7" s="1510" t="s">
        <v>2158</v>
      </c>
      <c r="D7" s="1513" t="s">
        <v>468</v>
      </c>
      <c r="E7" s="1512"/>
      <c r="F7" s="526"/>
    </row>
    <row r="8" spans="1:6" s="525" customFormat="1" ht="8.15" customHeight="1">
      <c r="A8" s="1512"/>
      <c r="B8" s="1512"/>
      <c r="C8" s="1512"/>
      <c r="D8" s="1512"/>
      <c r="E8" s="1512"/>
      <c r="F8" s="526"/>
    </row>
    <row r="9" spans="1:6" s="525" customFormat="1" ht="15" customHeight="1">
      <c r="A9" s="1511" t="s">
        <v>234</v>
      </c>
      <c r="B9" s="1512"/>
      <c r="C9" s="1512"/>
      <c r="D9" s="1512"/>
      <c r="E9" s="1507" t="s">
        <v>235</v>
      </c>
      <c r="F9" s="517"/>
    </row>
    <row r="10" spans="1:6" s="525" customFormat="1" ht="8.15" customHeight="1">
      <c r="A10" s="1511"/>
      <c r="B10" s="1512"/>
      <c r="C10" s="1512"/>
      <c r="D10" s="1512"/>
      <c r="E10" s="1507"/>
      <c r="F10" s="517"/>
    </row>
    <row r="11" spans="1:6" s="525" customFormat="1" ht="20.149999999999999" customHeight="1">
      <c r="A11" s="1514" t="s">
        <v>2159</v>
      </c>
      <c r="B11" s="1512"/>
      <c r="C11" s="1512"/>
      <c r="D11" s="1512"/>
      <c r="E11" s="1515" t="s">
        <v>469</v>
      </c>
      <c r="F11" s="131"/>
    </row>
    <row r="12" spans="1:6" s="526" customFormat="1" ht="20.149999999999999" customHeight="1">
      <c r="A12" s="1506" t="s">
        <v>460</v>
      </c>
      <c r="B12" s="1519">
        <f>SUM(C12:D12)</f>
        <v>738321</v>
      </c>
      <c r="C12" s="1519">
        <v>168458</v>
      </c>
      <c r="D12" s="1519">
        <v>569863</v>
      </c>
      <c r="E12" s="1507" t="s">
        <v>470</v>
      </c>
      <c r="F12" s="132"/>
    </row>
    <row r="13" spans="1:6" s="525" customFormat="1" ht="20.149999999999999" customHeight="1">
      <c r="A13" s="1516" t="s">
        <v>381</v>
      </c>
      <c r="B13" s="1849">
        <f t="shared" ref="B13:B22" si="0">SUM(C13:D13)</f>
        <v>323052</v>
      </c>
      <c r="C13" s="1849">
        <v>44609</v>
      </c>
      <c r="D13" s="1849">
        <v>278443</v>
      </c>
      <c r="E13" s="1517" t="s">
        <v>471</v>
      </c>
      <c r="F13" s="132"/>
    </row>
    <row r="14" spans="1:6" s="525" customFormat="1" ht="20.149999999999999" customHeight="1">
      <c r="A14" s="1514" t="s">
        <v>2160</v>
      </c>
      <c r="B14" s="1849"/>
      <c r="C14" s="1849"/>
      <c r="D14" s="1849"/>
      <c r="E14" s="1515" t="s">
        <v>290</v>
      </c>
      <c r="F14" s="131"/>
    </row>
    <row r="15" spans="1:6" s="526" customFormat="1" ht="20.149999999999999" customHeight="1">
      <c r="A15" s="1506" t="s">
        <v>460</v>
      </c>
      <c r="B15" s="1519">
        <f t="shared" si="0"/>
        <v>543999</v>
      </c>
      <c r="C15" s="1519">
        <v>81981</v>
      </c>
      <c r="D15" s="1519">
        <v>462018</v>
      </c>
      <c r="E15" s="1507" t="s">
        <v>470</v>
      </c>
      <c r="F15" s="131"/>
    </row>
    <row r="16" spans="1:6" s="525" customFormat="1" ht="20.149999999999999" customHeight="1">
      <c r="A16" s="1516" t="s">
        <v>381</v>
      </c>
      <c r="B16" s="1849">
        <f t="shared" si="0"/>
        <v>268007</v>
      </c>
      <c r="C16" s="1849">
        <v>26368</v>
      </c>
      <c r="D16" s="1849">
        <v>241639</v>
      </c>
      <c r="E16" s="1517" t="s">
        <v>471</v>
      </c>
      <c r="F16" s="132"/>
    </row>
    <row r="17" spans="1:6" s="525" customFormat="1" ht="20.149999999999999" customHeight="1">
      <c r="A17" s="1514" t="s">
        <v>2161</v>
      </c>
      <c r="B17" s="1849"/>
      <c r="C17" s="1849"/>
      <c r="D17" s="1849"/>
      <c r="E17" s="1515" t="s">
        <v>292</v>
      </c>
      <c r="F17" s="132"/>
    </row>
    <row r="18" spans="1:6" s="526" customFormat="1" ht="20.149999999999999" customHeight="1">
      <c r="A18" s="1506" t="s">
        <v>460</v>
      </c>
      <c r="B18" s="1519">
        <f t="shared" si="0"/>
        <v>558073</v>
      </c>
      <c r="C18" s="1519">
        <v>147702</v>
      </c>
      <c r="D18" s="1519">
        <v>410371</v>
      </c>
      <c r="E18" s="1507" t="s">
        <v>470</v>
      </c>
      <c r="F18" s="131"/>
    </row>
    <row r="19" spans="1:6" s="525" customFormat="1" ht="20.149999999999999" customHeight="1">
      <c r="A19" s="1516" t="s">
        <v>381</v>
      </c>
      <c r="B19" s="1849">
        <f t="shared" si="0"/>
        <v>282068</v>
      </c>
      <c r="C19" s="1849">
        <v>66555</v>
      </c>
      <c r="D19" s="1849">
        <v>215513</v>
      </c>
      <c r="E19" s="1517" t="s">
        <v>471</v>
      </c>
      <c r="F19" s="131"/>
    </row>
    <row r="20" spans="1:6" s="525" customFormat="1" ht="20.149999999999999" customHeight="1">
      <c r="A20" s="1518" t="s">
        <v>472</v>
      </c>
      <c r="B20" s="1492"/>
      <c r="C20" s="1512"/>
      <c r="D20" s="1512"/>
      <c r="E20" s="1515" t="s">
        <v>473</v>
      </c>
      <c r="F20" s="132"/>
    </row>
    <row r="21" spans="1:6" s="525" customFormat="1" ht="20.149999999999999" customHeight="1">
      <c r="A21" s="1506" t="s">
        <v>460</v>
      </c>
      <c r="B21" s="1519">
        <f t="shared" si="0"/>
        <v>1840393</v>
      </c>
      <c r="C21" s="1519">
        <f t="shared" ref="C21:D22" si="1">SUM(C18,C15,C12)</f>
        <v>398141</v>
      </c>
      <c r="D21" s="1519">
        <f t="shared" si="1"/>
        <v>1442252</v>
      </c>
      <c r="E21" s="1507" t="s">
        <v>470</v>
      </c>
      <c r="F21" s="132"/>
    </row>
    <row r="22" spans="1:6" s="525" customFormat="1" ht="20.149999999999999" customHeight="1">
      <c r="A22" s="1506" t="s">
        <v>381</v>
      </c>
      <c r="B22" s="1519">
        <f t="shared" si="0"/>
        <v>873127</v>
      </c>
      <c r="C22" s="1519">
        <f t="shared" si="1"/>
        <v>137532</v>
      </c>
      <c r="D22" s="1519">
        <f t="shared" si="1"/>
        <v>735595</v>
      </c>
      <c r="E22" s="1507" t="s">
        <v>471</v>
      </c>
      <c r="F22" s="131"/>
    </row>
    <row r="23" spans="1:6" s="525" customFormat="1" ht="20.149999999999999" customHeight="1">
      <c r="A23" s="1520"/>
      <c r="B23" s="1521"/>
      <c r="C23" s="1497"/>
      <c r="D23" s="1497"/>
      <c r="E23" s="1522"/>
      <c r="F23" s="131"/>
    </row>
    <row r="24" spans="1:6" s="525" customFormat="1" ht="20.149999999999999" customHeight="1">
      <c r="A24" s="1523"/>
      <c r="B24" s="1512"/>
      <c r="C24" s="1512"/>
      <c r="D24" s="1512"/>
      <c r="E24" s="1512"/>
      <c r="F24" s="132"/>
    </row>
    <row r="25" spans="1:6" s="526" customFormat="1" ht="20.149999999999999" customHeight="1">
      <c r="A25" s="1511" t="s">
        <v>259</v>
      </c>
      <c r="B25" s="1511"/>
      <c r="C25" s="1511"/>
      <c r="D25" s="1511"/>
      <c r="E25" s="1507" t="s">
        <v>413</v>
      </c>
      <c r="F25" s="132"/>
    </row>
    <row r="26" spans="1:6" s="525" customFormat="1" ht="8.15" customHeight="1">
      <c r="A26" s="1524"/>
      <c r="B26" s="1512"/>
      <c r="C26" s="1512"/>
      <c r="D26" s="1512"/>
      <c r="E26" s="1517"/>
      <c r="F26" s="283"/>
    </row>
    <row r="27" spans="1:6" s="525" customFormat="1" ht="20.149999999999999" customHeight="1">
      <c r="A27" s="1514" t="s">
        <v>2159</v>
      </c>
      <c r="B27" s="1521"/>
      <c r="C27" s="1254"/>
      <c r="D27" s="1254"/>
      <c r="E27" s="1515" t="s">
        <v>469</v>
      </c>
      <c r="F27" s="283"/>
    </row>
    <row r="28" spans="1:6" s="526" customFormat="1" ht="20.149999999999999" customHeight="1">
      <c r="A28" s="1506" t="s">
        <v>460</v>
      </c>
      <c r="B28" s="1519">
        <f>SUM(C28:D28)</f>
        <v>309568</v>
      </c>
      <c r="C28" s="1519">
        <v>71604</v>
      </c>
      <c r="D28" s="1519">
        <v>237964</v>
      </c>
      <c r="E28" s="1507" t="s">
        <v>470</v>
      </c>
      <c r="F28" s="517"/>
    </row>
    <row r="29" spans="1:6" s="525" customFormat="1" ht="20.149999999999999" customHeight="1">
      <c r="A29" s="1516" t="s">
        <v>381</v>
      </c>
      <c r="B29" s="1849">
        <f t="shared" ref="B29:B35" si="2">SUM(C29:D29)</f>
        <v>130363</v>
      </c>
      <c r="C29" s="1849">
        <v>16170</v>
      </c>
      <c r="D29" s="1849">
        <v>114193</v>
      </c>
      <c r="E29" s="1517" t="s">
        <v>471</v>
      </c>
      <c r="F29" s="518"/>
    </row>
    <row r="30" spans="1:6" s="525" customFormat="1" ht="20.149999999999999" customHeight="1">
      <c r="A30" s="1514" t="s">
        <v>2160</v>
      </c>
      <c r="B30" s="1492"/>
      <c r="C30" s="1860"/>
      <c r="D30" s="1860"/>
      <c r="E30" s="1515" t="s">
        <v>290</v>
      </c>
      <c r="F30" s="517"/>
    </row>
    <row r="31" spans="1:6" s="526" customFormat="1" ht="20.149999999999999" customHeight="1">
      <c r="A31" s="1506" t="s">
        <v>460</v>
      </c>
      <c r="B31" s="1519">
        <f t="shared" si="2"/>
        <v>218797</v>
      </c>
      <c r="C31" s="1519">
        <v>34059</v>
      </c>
      <c r="D31" s="1519">
        <v>184738</v>
      </c>
      <c r="E31" s="1507" t="s">
        <v>470</v>
      </c>
      <c r="F31" s="517"/>
    </row>
    <row r="32" spans="1:6" s="526" customFormat="1" ht="20.149999999999999" customHeight="1">
      <c r="A32" s="1516" t="s">
        <v>381</v>
      </c>
      <c r="B32" s="1849">
        <f t="shared" si="2"/>
        <v>105462</v>
      </c>
      <c r="C32" s="1849">
        <v>8998</v>
      </c>
      <c r="D32" s="1849">
        <v>96464</v>
      </c>
      <c r="E32" s="1517" t="s">
        <v>471</v>
      </c>
      <c r="F32" s="517"/>
    </row>
    <row r="33" spans="1:6" s="525" customFormat="1" ht="20.149999999999999" customHeight="1">
      <c r="A33" s="1514" t="s">
        <v>2161</v>
      </c>
      <c r="B33" s="1519"/>
      <c r="C33" s="1849"/>
      <c r="D33" s="1849"/>
      <c r="E33" s="1515" t="s">
        <v>292</v>
      </c>
      <c r="F33" s="518"/>
    </row>
    <row r="34" spans="1:6" s="526" customFormat="1" ht="20.149999999999999" customHeight="1">
      <c r="A34" s="1506" t="s">
        <v>460</v>
      </c>
      <c r="B34" s="1519">
        <f t="shared" si="2"/>
        <v>212897</v>
      </c>
      <c r="C34" s="1519">
        <v>57194</v>
      </c>
      <c r="D34" s="1519">
        <v>155703</v>
      </c>
      <c r="E34" s="1507" t="s">
        <v>470</v>
      </c>
      <c r="F34" s="517"/>
    </row>
    <row r="35" spans="1:6" s="525" customFormat="1" ht="20.149999999999999" customHeight="1">
      <c r="A35" s="1516" t="s">
        <v>381</v>
      </c>
      <c r="B35" s="1849">
        <f t="shared" si="2"/>
        <v>105089</v>
      </c>
      <c r="C35" s="1849">
        <v>24157</v>
      </c>
      <c r="D35" s="1849">
        <v>80932</v>
      </c>
      <c r="E35" s="1517" t="s">
        <v>471</v>
      </c>
      <c r="F35" s="518"/>
    </row>
    <row r="36" spans="1:6" s="525" customFormat="1" ht="20.149999999999999" customHeight="1">
      <c r="A36" s="1518" t="s">
        <v>472</v>
      </c>
      <c r="B36" s="1519"/>
      <c r="C36" s="1860"/>
      <c r="D36" s="1860"/>
      <c r="E36" s="1515" t="s">
        <v>473</v>
      </c>
      <c r="F36" s="518"/>
    </row>
    <row r="37" spans="1:6" s="525" customFormat="1" ht="20.149999999999999" customHeight="1">
      <c r="A37" s="1506" t="s">
        <v>460</v>
      </c>
      <c r="B37" s="1519">
        <f t="shared" ref="B37:D38" si="3">B34+B31+B28</f>
        <v>741262</v>
      </c>
      <c r="C37" s="1519">
        <f t="shared" si="3"/>
        <v>162857</v>
      </c>
      <c r="D37" s="1519">
        <f t="shared" si="3"/>
        <v>578405</v>
      </c>
      <c r="E37" s="1507" t="s">
        <v>470</v>
      </c>
      <c r="F37" s="518"/>
    </row>
    <row r="38" spans="1:6" s="525" customFormat="1" ht="20.149999999999999" customHeight="1">
      <c r="A38" s="1506" t="s">
        <v>381</v>
      </c>
      <c r="B38" s="1519">
        <f t="shared" si="3"/>
        <v>340914</v>
      </c>
      <c r="C38" s="1519">
        <f t="shared" si="3"/>
        <v>49325</v>
      </c>
      <c r="D38" s="1519">
        <f t="shared" si="3"/>
        <v>291589</v>
      </c>
      <c r="E38" s="1507" t="s">
        <v>471</v>
      </c>
      <c r="F38" s="518"/>
    </row>
    <row r="39" spans="1:6" s="525" customFormat="1" ht="12.75" customHeight="1">
      <c r="A39" s="238"/>
      <c r="B39" s="406"/>
      <c r="C39" s="406"/>
      <c r="D39" s="406"/>
      <c r="E39" s="336"/>
      <c r="F39" s="518"/>
    </row>
    <row r="40" spans="1:6" s="525" customFormat="1" ht="12.75" customHeight="1">
      <c r="A40" s="237"/>
      <c r="B40" s="333"/>
      <c r="C40" s="333"/>
      <c r="D40" s="333"/>
      <c r="E40" s="258"/>
      <c r="F40" s="518"/>
    </row>
    <row r="41" spans="1:6" s="525" customFormat="1" ht="12.75" customHeight="1">
      <c r="A41" s="529"/>
      <c r="B41" s="406"/>
      <c r="C41" s="333"/>
      <c r="D41" s="406"/>
      <c r="E41" s="527"/>
      <c r="F41" s="518"/>
    </row>
    <row r="42" spans="1:6" s="525" customFormat="1" ht="11.5" customHeight="1">
      <c r="A42" s="235"/>
      <c r="B42" s="406"/>
      <c r="C42" s="406"/>
      <c r="D42" s="406"/>
      <c r="E42" s="336"/>
      <c r="F42" s="517"/>
    </row>
    <row r="43" spans="1:6" s="525" customFormat="1" ht="11.5" customHeight="1">
      <c r="A43" s="235"/>
      <c r="B43" s="406"/>
      <c r="C43" s="406"/>
      <c r="D43" s="406"/>
      <c r="E43" s="336"/>
      <c r="F43" s="517"/>
    </row>
    <row r="44" spans="1:6" s="525" customFormat="1" ht="11.5" customHeight="1">
      <c r="A44" s="235"/>
      <c r="B44" s="406"/>
      <c r="C44" s="406"/>
      <c r="D44" s="406"/>
      <c r="E44" s="336"/>
      <c r="F44" s="517"/>
    </row>
    <row r="45" spans="1:6" s="525" customFormat="1" ht="11.5" customHeight="1">
      <c r="A45" s="235"/>
      <c r="B45" s="406"/>
      <c r="C45" s="406"/>
      <c r="D45" s="406"/>
      <c r="E45" s="336"/>
      <c r="F45" s="517"/>
    </row>
    <row r="46" spans="1:6" s="525" customFormat="1" ht="11.5" customHeight="1">
      <c r="A46" s="235"/>
      <c r="B46" s="406"/>
      <c r="C46" s="406"/>
      <c r="D46" s="406"/>
      <c r="E46" s="336"/>
      <c r="F46" s="517"/>
    </row>
    <row r="47" spans="1:6" s="525" customFormat="1" ht="12.75" customHeight="1">
      <c r="A47" s="238"/>
      <c r="B47" s="406"/>
      <c r="C47" s="406"/>
      <c r="D47" s="406"/>
      <c r="E47" s="336"/>
      <c r="F47" s="518"/>
    </row>
    <row r="48" spans="1:6" s="525" customFormat="1" ht="12.75" customHeight="1">
      <c r="A48" s="235"/>
      <c r="B48" s="406"/>
      <c r="C48" s="406"/>
      <c r="D48" s="406"/>
      <c r="E48" s="336"/>
      <c r="F48" s="518"/>
    </row>
    <row r="49" spans="1:6" s="525" customFormat="1" ht="12.75" customHeight="1">
      <c r="A49" s="235"/>
      <c r="B49" s="514"/>
      <c r="C49" s="514"/>
      <c r="D49" s="514"/>
      <c r="E49" s="519"/>
      <c r="F49" s="518"/>
    </row>
    <row r="50" spans="1:6" ht="12.75" customHeight="1">
      <c r="E50" s="519"/>
    </row>
    <row r="51" spans="1:6" s="525" customFormat="1" ht="12.75" customHeight="1">
      <c r="B51" s="514"/>
      <c r="C51" s="514"/>
      <c r="D51" s="514"/>
      <c r="F51" s="518"/>
    </row>
    <row r="52" spans="1:6" s="525" customFormat="1" ht="12.75" customHeight="1">
      <c r="A52" s="465" t="s">
        <v>474</v>
      </c>
      <c r="B52" s="514"/>
      <c r="C52" s="514"/>
      <c r="D52" s="514"/>
      <c r="E52" s="294" t="s">
        <v>388</v>
      </c>
      <c r="F52" s="518"/>
    </row>
    <row r="53" spans="1:6" s="525" customFormat="1" ht="12.75" customHeight="1">
      <c r="A53" s="31" t="s">
        <v>1873</v>
      </c>
      <c r="B53" s="31"/>
      <c r="C53" s="31"/>
      <c r="D53" s="444"/>
      <c r="E53" s="32" t="s">
        <v>1872</v>
      </c>
      <c r="F53" s="518"/>
    </row>
    <row r="54" spans="1:6" s="525" customFormat="1" ht="12.75" customHeight="1">
      <c r="A54" s="1916"/>
      <c r="B54" s="1916"/>
      <c r="C54" s="1916"/>
      <c r="D54" s="1916"/>
      <c r="E54" s="1916"/>
      <c r="F54" s="517"/>
    </row>
    <row r="55" spans="1:6" s="525" customFormat="1" ht="12.75" customHeight="1">
      <c r="A55" s="235"/>
      <c r="B55" s="514"/>
      <c r="C55" s="518"/>
      <c r="D55" s="514"/>
      <c r="E55" s="514"/>
      <c r="F55" s="518"/>
    </row>
    <row r="56" spans="1:6" s="525" customFormat="1" ht="12.75" customHeight="1">
      <c r="A56" s="235"/>
      <c r="B56" s="514"/>
      <c r="C56" s="514"/>
      <c r="D56" s="514"/>
      <c r="E56" s="514"/>
      <c r="F56" s="518"/>
    </row>
    <row r="57" spans="1:6" s="525" customFormat="1" ht="15" customHeight="1">
      <c r="A57" s="237"/>
      <c r="B57" s="515"/>
      <c r="C57" s="515"/>
      <c r="D57" s="515"/>
      <c r="E57" s="515"/>
      <c r="F57" s="518"/>
    </row>
    <row r="58" spans="1:6" s="525" customFormat="1" ht="15" customHeight="1">
      <c r="A58" s="235"/>
      <c r="B58" s="514"/>
      <c r="C58" s="514"/>
      <c r="D58" s="514"/>
      <c r="E58" s="514"/>
      <c r="F58" s="518"/>
    </row>
    <row r="59" spans="1:6" s="525" customFormat="1" ht="15" customHeight="1">
      <c r="A59" s="235"/>
      <c r="B59" s="514"/>
      <c r="C59" s="514"/>
      <c r="D59" s="514"/>
      <c r="E59" s="514"/>
      <c r="F59" s="518"/>
    </row>
    <row r="60" spans="1:6" s="525" customFormat="1" ht="15" customHeight="1">
      <c r="A60" s="237"/>
      <c r="B60" s="515"/>
      <c r="C60" s="515"/>
      <c r="D60" s="515"/>
      <c r="E60" s="515"/>
      <c r="F60" s="518"/>
    </row>
    <row r="61" spans="1:6" s="525" customFormat="1" ht="15" customHeight="1">
      <c r="A61" s="235"/>
      <c r="B61" s="514"/>
      <c r="C61" s="514"/>
      <c r="D61" s="514"/>
      <c r="E61" s="514"/>
      <c r="F61" s="518"/>
    </row>
    <row r="62" spans="1:6" s="525" customFormat="1" ht="15" customHeight="1">
      <c r="A62" s="238"/>
      <c r="B62" s="514"/>
      <c r="C62" s="514"/>
      <c r="D62" s="514"/>
      <c r="E62" s="514"/>
      <c r="F62" s="518"/>
    </row>
    <row r="63" spans="1:6" s="525" customFormat="1" ht="15" customHeight="1">
      <c r="A63" s="237"/>
      <c r="B63" s="515"/>
      <c r="C63" s="515"/>
      <c r="D63" s="515"/>
      <c r="E63" s="515"/>
      <c r="F63" s="517"/>
    </row>
    <row r="64" spans="1:6" s="525" customFormat="1" ht="15" customHeight="1">
      <c r="A64" s="235"/>
      <c r="B64" s="514"/>
      <c r="C64" s="514"/>
      <c r="D64" s="514"/>
      <c r="E64" s="514"/>
      <c r="F64" s="518"/>
    </row>
    <row r="65" spans="1:6" s="525" customFormat="1" ht="15" customHeight="1">
      <c r="A65" s="235"/>
      <c r="B65" s="514"/>
      <c r="C65" s="514"/>
      <c r="D65" s="514"/>
      <c r="E65" s="514"/>
      <c r="F65" s="518"/>
    </row>
    <row r="66" spans="1:6" s="525" customFormat="1" ht="15" customHeight="1">
      <c r="A66" s="235"/>
      <c r="B66" s="514"/>
      <c r="C66" s="514"/>
      <c r="D66" s="514"/>
      <c r="E66" s="514"/>
      <c r="F66" s="518"/>
    </row>
    <row r="67" spans="1:6" s="525" customFormat="1" ht="15" customHeight="1">
      <c r="A67" s="235"/>
      <c r="B67" s="514"/>
      <c r="C67" s="514"/>
      <c r="D67" s="514"/>
      <c r="E67" s="514"/>
      <c r="F67" s="518"/>
    </row>
    <row r="68" spans="1:6" s="525" customFormat="1" ht="15" customHeight="1">
      <c r="A68" s="235"/>
      <c r="B68" s="514"/>
      <c r="C68" s="514"/>
      <c r="D68" s="514"/>
      <c r="E68" s="514"/>
      <c r="F68" s="518"/>
    </row>
    <row r="69" spans="1:6" s="525" customFormat="1" ht="15" customHeight="1">
      <c r="A69" s="238"/>
      <c r="B69" s="514"/>
      <c r="C69" s="514"/>
      <c r="D69" s="514"/>
      <c r="E69" s="514"/>
      <c r="F69" s="517"/>
    </row>
    <row r="70" spans="1:6" s="525" customFormat="1" ht="15" customHeight="1">
      <c r="A70" s="237"/>
      <c r="B70" s="515"/>
      <c r="C70" s="515"/>
      <c r="D70" s="515"/>
      <c r="E70" s="515"/>
      <c r="F70" s="518"/>
    </row>
    <row r="71" spans="1:6" s="525" customFormat="1" ht="15" customHeight="1">
      <c r="A71" s="235"/>
      <c r="B71" s="514"/>
      <c r="C71" s="514"/>
      <c r="D71" s="514"/>
      <c r="E71" s="514"/>
      <c r="F71" s="518"/>
    </row>
    <row r="72" spans="1:6" s="525" customFormat="1" ht="15" customHeight="1">
      <c r="A72" s="238"/>
      <c r="B72" s="514"/>
      <c r="C72" s="514"/>
      <c r="D72" s="514"/>
      <c r="E72" s="514"/>
      <c r="F72" s="518"/>
    </row>
    <row r="73" spans="1:6" s="525" customFormat="1" ht="15" customHeight="1">
      <c r="A73" s="238"/>
      <c r="B73" s="514"/>
      <c r="C73" s="514"/>
      <c r="D73" s="514"/>
      <c r="E73" s="514"/>
      <c r="F73" s="518"/>
    </row>
    <row r="74" spans="1:6" s="525" customFormat="1" ht="15" customHeight="1">
      <c r="A74" s="235"/>
      <c r="B74" s="514"/>
      <c r="C74" s="514"/>
      <c r="D74" s="514"/>
      <c r="E74" s="514"/>
      <c r="F74" s="518"/>
    </row>
    <row r="75" spans="1:6" s="525" customFormat="1" ht="15" customHeight="1">
      <c r="A75" s="238"/>
      <c r="B75" s="514"/>
      <c r="C75" s="514"/>
      <c r="D75" s="514"/>
      <c r="E75" s="514"/>
      <c r="F75" s="518"/>
    </row>
    <row r="76" spans="1:6" s="525" customFormat="1" ht="15" customHeight="1">
      <c r="A76" s="237"/>
      <c r="B76" s="515"/>
      <c r="C76" s="515"/>
      <c r="D76" s="515"/>
      <c r="E76" s="515"/>
      <c r="F76" s="518"/>
    </row>
    <row r="77" spans="1:6" s="525" customFormat="1" ht="15" customHeight="1">
      <c r="A77" s="235"/>
      <c r="B77" s="514"/>
      <c r="C77" s="514"/>
      <c r="D77" s="514"/>
      <c r="E77" s="514"/>
      <c r="F77" s="517"/>
    </row>
    <row r="78" spans="1:6" s="110" customFormat="1" ht="15" customHeight="1">
      <c r="A78" s="235"/>
      <c r="B78" s="514"/>
      <c r="C78" s="514"/>
      <c r="D78" s="514"/>
      <c r="E78" s="514"/>
    </row>
    <row r="79" spans="1:6" ht="15" customHeight="1">
      <c r="A79" s="235"/>
      <c r="B79" s="514"/>
      <c r="C79" s="514"/>
      <c r="D79" s="514"/>
      <c r="E79" s="514"/>
    </row>
    <row r="80" spans="1:6" ht="15" customHeight="1">
      <c r="A80" s="237"/>
      <c r="B80" s="515"/>
      <c r="C80" s="515"/>
      <c r="D80" s="515"/>
      <c r="E80" s="515"/>
    </row>
    <row r="81" spans="1:5" s="110" customFormat="1" ht="14">
      <c r="A81" s="235"/>
      <c r="B81" s="514"/>
      <c r="C81" s="514"/>
      <c r="D81" s="514"/>
      <c r="E81" s="514"/>
    </row>
    <row r="82" spans="1:5" ht="13" customHeight="1">
      <c r="A82" s="235"/>
      <c r="B82" s="514"/>
      <c r="C82" s="514"/>
      <c r="D82" s="514"/>
      <c r="E82" s="514"/>
    </row>
    <row r="83" spans="1:5" ht="13" customHeight="1">
      <c r="A83" s="235"/>
      <c r="B83" s="514"/>
      <c r="C83" s="514"/>
      <c r="D83" s="514"/>
      <c r="E83" s="514"/>
    </row>
    <row r="84" spans="1:5" ht="14">
      <c r="A84" s="238"/>
      <c r="B84" s="514"/>
      <c r="C84" s="514"/>
      <c r="D84" s="514"/>
      <c r="E84" s="514"/>
    </row>
    <row r="85" spans="1:5" ht="18" customHeight="1">
      <c r="A85" s="242"/>
      <c r="B85" s="515"/>
      <c r="C85" s="515"/>
      <c r="D85" s="515"/>
      <c r="E85" s="515"/>
    </row>
    <row r="87" spans="1:5">
      <c r="A87" s="489"/>
    </row>
    <row r="92" spans="1:5">
      <c r="B92" s="517"/>
      <c r="C92" s="517"/>
      <c r="D92" s="517"/>
      <c r="E92" s="517"/>
    </row>
    <row r="93" spans="1:5">
      <c r="B93" s="110"/>
      <c r="C93" s="110"/>
      <c r="D93" s="110"/>
      <c r="E93" s="110"/>
    </row>
    <row r="96" spans="1:5">
      <c r="B96" s="110"/>
      <c r="C96" s="110"/>
      <c r="D96" s="110"/>
      <c r="E96" s="110"/>
    </row>
  </sheetData>
  <mergeCells count="3">
    <mergeCell ref="D1:E1"/>
    <mergeCell ref="D3:E3"/>
    <mergeCell ref="A54:E54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syncVertical="1" syncRef="A10">
    <tabColor rgb="FFFFFF00"/>
  </sheetPr>
  <dimension ref="A1:F90"/>
  <sheetViews>
    <sheetView showGridLines="0" view="pageLayout" topLeftCell="A10" zoomScale="70" zoomScalePageLayoutView="70" workbookViewId="0">
      <selection activeCell="F15" sqref="F15"/>
    </sheetView>
  </sheetViews>
  <sheetFormatPr defaultColWidth="11" defaultRowHeight="13"/>
  <cols>
    <col min="1" max="1" width="35.1796875" style="532" customWidth="1"/>
    <col min="2" max="2" width="12.54296875" style="532" customWidth="1"/>
    <col min="3" max="5" width="12.7265625" style="531" customWidth="1"/>
    <col min="6" max="6" width="35.54296875" style="532" customWidth="1"/>
    <col min="7" max="9" width="11" style="532" customWidth="1"/>
    <col min="10" max="14" width="14.453125" style="532" customWidth="1"/>
    <col min="15" max="15" width="37.26953125" style="532" customWidth="1"/>
    <col min="16" max="17" width="11" style="532" customWidth="1"/>
    <col min="18" max="27" width="9.81640625" style="532" customWidth="1"/>
    <col min="28" max="31" width="11" style="532" customWidth="1"/>
    <col min="32" max="32" width="14.453125" style="532" customWidth="1"/>
    <col min="33" max="33" width="4.1796875" style="532" customWidth="1"/>
    <col min="34" max="34" width="13.26953125" style="532" customWidth="1"/>
    <col min="35" max="35" width="28.1796875" style="532" customWidth="1"/>
    <col min="36" max="36" width="11" style="532" customWidth="1"/>
    <col min="37" max="37" width="14.453125" style="532" customWidth="1"/>
    <col min="38" max="38" width="4.1796875" style="532" customWidth="1"/>
    <col min="39" max="40" width="11" style="532" customWidth="1"/>
    <col min="41" max="41" width="14.453125" style="532" customWidth="1"/>
    <col min="42" max="42" width="4.1796875" style="532" customWidth="1"/>
    <col min="43" max="43" width="14.453125" style="532" customWidth="1"/>
    <col min="44" max="16384" width="11" style="532"/>
  </cols>
  <sheetData>
    <row r="1" spans="1:6" ht="24.75" customHeight="1">
      <c r="A1" s="530" t="s">
        <v>475</v>
      </c>
      <c r="B1" s="530"/>
      <c r="E1" s="1903" t="s">
        <v>1879</v>
      </c>
      <c r="F1" s="1903"/>
    </row>
    <row r="2" spans="1:6" ht="19" customHeight="1">
      <c r="F2" s="533"/>
    </row>
    <row r="3" spans="1:6" ht="19" customHeight="1">
      <c r="A3" s="534" t="s">
        <v>476</v>
      </c>
      <c r="B3" s="534"/>
      <c r="F3" s="535" t="s">
        <v>477</v>
      </c>
    </row>
    <row r="4" spans="1:6" ht="19" customHeight="1">
      <c r="A4" s="536"/>
      <c r="B4" s="536"/>
      <c r="F4" s="533"/>
    </row>
    <row r="5" spans="1:6" s="537" customFormat="1" ht="19" customHeight="1">
      <c r="C5" s="538"/>
      <c r="D5" s="538"/>
      <c r="E5" s="538"/>
      <c r="F5" s="539"/>
    </row>
    <row r="6" spans="1:6" ht="16.5" customHeight="1">
      <c r="A6" s="1498"/>
      <c r="B6" s="1499" t="str">
        <f>LEFT(C6,4)+1&amp;"-"&amp;RIGHT(C6,4)+1</f>
        <v>2022-2023</v>
      </c>
      <c r="C6" s="1499" t="str">
        <f>LEFT(D6,4)+1&amp;"-"&amp;RIGHT(D6,4)+1</f>
        <v>2021-2022</v>
      </c>
      <c r="D6" s="1499" t="str">
        <f>LEFT(E6,4)+1&amp;"-"&amp;RIGHT(E6,4)+1</f>
        <v>2020-2021</v>
      </c>
      <c r="E6" s="1499" t="s">
        <v>1567</v>
      </c>
      <c r="F6" s="1500"/>
    </row>
    <row r="7" spans="1:6" s="537" customFormat="1" ht="8.15" customHeight="1">
      <c r="A7" s="1498"/>
      <c r="C7" s="1498"/>
      <c r="D7" s="1498"/>
      <c r="E7" s="1498"/>
      <c r="F7" s="1500"/>
    </row>
    <row r="8" spans="1:6" s="537" customFormat="1" ht="25.15" customHeight="1">
      <c r="A8" s="1501" t="s">
        <v>478</v>
      </c>
      <c r="B8" s="1502">
        <v>2062</v>
      </c>
      <c r="C8" s="1502">
        <v>1923</v>
      </c>
      <c r="D8" s="1502">
        <v>1812</v>
      </c>
      <c r="E8" s="1502">
        <v>1718</v>
      </c>
      <c r="F8" s="1503" t="s">
        <v>265</v>
      </c>
    </row>
    <row r="9" spans="1:6" s="540" customFormat="1" ht="29.5" customHeight="1">
      <c r="A9" s="1501" t="s">
        <v>479</v>
      </c>
      <c r="B9" s="1502">
        <v>10080</v>
      </c>
      <c r="C9" s="1502">
        <v>9639</v>
      </c>
      <c r="D9" s="1502">
        <v>9596</v>
      </c>
      <c r="E9" s="1502">
        <v>7934</v>
      </c>
      <c r="F9" s="1503" t="s">
        <v>375</v>
      </c>
    </row>
    <row r="10" spans="1:6" s="540" customFormat="1" ht="34.9" customHeight="1">
      <c r="A10" s="1501" t="s">
        <v>480</v>
      </c>
      <c r="B10" s="1504"/>
      <c r="C10" s="1504"/>
      <c r="D10" s="1502"/>
      <c r="E10" s="1502"/>
      <c r="F10" s="1503" t="s">
        <v>377</v>
      </c>
    </row>
    <row r="11" spans="1:6" s="540" customFormat="1" ht="21" customHeight="1">
      <c r="A11" s="1501" t="s">
        <v>2155</v>
      </c>
      <c r="B11" s="1504"/>
      <c r="C11" s="1504"/>
      <c r="D11" s="1505"/>
      <c r="E11" s="1505"/>
      <c r="F11" s="1503" t="s">
        <v>481</v>
      </c>
    </row>
    <row r="12" spans="1:6" s="540" customFormat="1" ht="21" customHeight="1">
      <c r="A12" s="1506" t="s">
        <v>460</v>
      </c>
      <c r="B12" s="1502">
        <v>79621</v>
      </c>
      <c r="C12" s="1502">
        <v>73327</v>
      </c>
      <c r="D12" s="1502">
        <v>63484</v>
      </c>
      <c r="E12" s="1502">
        <v>66239</v>
      </c>
      <c r="F12" s="1507" t="s">
        <v>470</v>
      </c>
    </row>
    <row r="13" spans="1:6" s="537" customFormat="1" ht="21" customHeight="1">
      <c r="A13" s="1508" t="s">
        <v>482</v>
      </c>
      <c r="B13" s="1505">
        <v>38667</v>
      </c>
      <c r="C13" s="1505">
        <v>35819</v>
      </c>
      <c r="D13" s="1505">
        <v>31077</v>
      </c>
      <c r="E13" s="1505">
        <v>32093</v>
      </c>
      <c r="F13" s="1500" t="s">
        <v>286</v>
      </c>
    </row>
    <row r="14" spans="1:6" s="537" customFormat="1" ht="21" customHeight="1">
      <c r="A14" s="1508"/>
      <c r="B14" s="1505"/>
      <c r="C14" s="1505"/>
      <c r="D14" s="1505"/>
      <c r="E14" s="1505"/>
      <c r="F14" s="1500"/>
    </row>
    <row r="15" spans="1:6" s="540" customFormat="1" ht="21" customHeight="1">
      <c r="A15" s="1501" t="s">
        <v>2156</v>
      </c>
      <c r="B15" s="1504"/>
      <c r="C15" s="1504"/>
      <c r="D15" s="1504"/>
      <c r="E15" s="1504"/>
      <c r="F15" s="1503" t="s">
        <v>483</v>
      </c>
    </row>
    <row r="16" spans="1:6" s="540" customFormat="1" ht="21" customHeight="1">
      <c r="A16" s="1506" t="s">
        <v>460</v>
      </c>
      <c r="B16" s="1502">
        <v>72897</v>
      </c>
      <c r="C16" s="1502">
        <v>64670</v>
      </c>
      <c r="D16" s="1502">
        <v>60764</v>
      </c>
      <c r="E16" s="1502">
        <v>59723</v>
      </c>
      <c r="F16" s="1507" t="s">
        <v>470</v>
      </c>
    </row>
    <row r="17" spans="1:6" s="537" customFormat="1" ht="21" customHeight="1">
      <c r="A17" s="1508" t="s">
        <v>482</v>
      </c>
      <c r="B17" s="1505">
        <v>35460</v>
      </c>
      <c r="C17" s="1505">
        <v>31571</v>
      </c>
      <c r="D17" s="1505">
        <v>29318</v>
      </c>
      <c r="E17" s="1505">
        <v>28967</v>
      </c>
      <c r="F17" s="1500" t="s">
        <v>286</v>
      </c>
    </row>
    <row r="18" spans="1:6" s="537" customFormat="1" ht="21" customHeight="1">
      <c r="A18" s="1508"/>
      <c r="B18" s="1505"/>
      <c r="C18" s="1505"/>
      <c r="D18" s="1505"/>
      <c r="E18" s="1505"/>
      <c r="F18" s="1500"/>
    </row>
    <row r="19" spans="1:6" s="540" customFormat="1" ht="21" customHeight="1">
      <c r="A19" s="1501" t="s">
        <v>2157</v>
      </c>
      <c r="B19" s="1504"/>
      <c r="C19" s="1504"/>
      <c r="D19" s="1504"/>
      <c r="E19" s="1504"/>
      <c r="F19" s="1503" t="s">
        <v>484</v>
      </c>
    </row>
    <row r="20" spans="1:6" s="540" customFormat="1" ht="21" customHeight="1">
      <c r="A20" s="1506" t="s">
        <v>460</v>
      </c>
      <c r="B20" s="1502">
        <v>69140</v>
      </c>
      <c r="C20" s="1502">
        <v>64699</v>
      </c>
      <c r="D20" s="1502">
        <v>56415</v>
      </c>
      <c r="E20" s="1502">
        <v>59373</v>
      </c>
      <c r="F20" s="1507" t="s">
        <v>470</v>
      </c>
    </row>
    <row r="21" spans="1:6" s="537" customFormat="1" ht="21" customHeight="1">
      <c r="A21" s="1508" t="s">
        <v>482</v>
      </c>
      <c r="B21" s="1505">
        <v>32919</v>
      </c>
      <c r="C21" s="1505">
        <v>30694</v>
      </c>
      <c r="D21" s="1505">
        <v>27126</v>
      </c>
      <c r="E21" s="1505">
        <v>28382</v>
      </c>
      <c r="F21" s="1500" t="s">
        <v>286</v>
      </c>
    </row>
    <row r="22" spans="1:6" s="540" customFormat="1" ht="33" customHeight="1">
      <c r="A22" s="1501" t="s">
        <v>2536</v>
      </c>
      <c r="B22" s="1502">
        <f>B12+B16+B20</f>
        <v>221658</v>
      </c>
      <c r="C22" s="1502">
        <v>202696</v>
      </c>
      <c r="D22" s="1502">
        <f>D20+D16+D12</f>
        <v>180663</v>
      </c>
      <c r="E22" s="1502">
        <v>185335</v>
      </c>
      <c r="F22" s="1503" t="s">
        <v>2535</v>
      </c>
    </row>
    <row r="23" spans="1:6" s="540" customFormat="1" ht="21" customHeight="1">
      <c r="A23" s="1509" t="s">
        <v>285</v>
      </c>
      <c r="B23" s="1505">
        <f>B13+B17+B21</f>
        <v>107046</v>
      </c>
      <c r="C23" s="1505">
        <v>98084</v>
      </c>
      <c r="D23" s="1505">
        <f>D21+D17+D13</f>
        <v>87521</v>
      </c>
      <c r="E23" s="1505">
        <v>89442</v>
      </c>
      <c r="F23" s="1503" t="s">
        <v>286</v>
      </c>
    </row>
    <row r="24" spans="1:6" s="537" customFormat="1" ht="18" customHeight="1">
      <c r="A24" s="532"/>
      <c r="F24" s="539"/>
    </row>
    <row r="25" spans="1:6" s="537" customFormat="1" ht="14">
      <c r="A25" s="532"/>
      <c r="B25" s="532"/>
      <c r="C25" s="531"/>
      <c r="D25" s="531"/>
      <c r="E25" s="531"/>
      <c r="F25" s="539"/>
    </row>
    <row r="26" spans="1:6" s="537" customFormat="1" ht="14">
      <c r="A26" s="532"/>
      <c r="B26" s="532"/>
      <c r="C26" s="531"/>
      <c r="D26" s="531"/>
      <c r="E26" s="531"/>
      <c r="F26" s="539"/>
    </row>
    <row r="27" spans="1:6" s="537" customFormat="1" ht="14">
      <c r="A27" s="532"/>
      <c r="B27" s="532"/>
      <c r="C27" s="531"/>
      <c r="D27" s="531"/>
      <c r="E27" s="531"/>
      <c r="F27" s="539"/>
    </row>
    <row r="28" spans="1:6" s="537" customFormat="1" ht="14">
      <c r="A28" s="532"/>
      <c r="B28" s="532"/>
      <c r="C28" s="531"/>
      <c r="D28" s="531"/>
      <c r="E28" s="531"/>
      <c r="F28" s="539"/>
    </row>
    <row r="29" spans="1:6" s="537" customFormat="1" ht="14">
      <c r="A29" s="532"/>
      <c r="B29" s="532"/>
      <c r="C29" s="531"/>
      <c r="D29" s="531"/>
      <c r="E29" s="531"/>
      <c r="F29" s="539"/>
    </row>
    <row r="30" spans="1:6" s="537" customFormat="1" ht="14">
      <c r="A30" s="532"/>
      <c r="B30" s="532"/>
      <c r="C30" s="531"/>
      <c r="D30" s="531"/>
      <c r="E30" s="531"/>
      <c r="F30" s="539"/>
    </row>
    <row r="31" spans="1:6" s="537" customFormat="1" ht="14">
      <c r="A31" s="532"/>
      <c r="B31" s="532"/>
      <c r="C31" s="531"/>
      <c r="D31" s="531"/>
      <c r="E31" s="531"/>
      <c r="F31" s="539"/>
    </row>
    <row r="32" spans="1:6" s="537" customFormat="1" ht="14">
      <c r="A32" s="532"/>
      <c r="B32" s="532"/>
      <c r="C32" s="531"/>
      <c r="D32" s="531"/>
      <c r="E32" s="531"/>
      <c r="F32" s="539"/>
    </row>
    <row r="33" spans="1:6" s="537" customFormat="1" ht="14">
      <c r="A33" s="532"/>
      <c r="B33" s="532"/>
      <c r="C33" s="531"/>
      <c r="D33" s="531"/>
      <c r="E33" s="531"/>
      <c r="F33" s="539"/>
    </row>
    <row r="34" spans="1:6" s="537" customFormat="1" ht="14">
      <c r="A34" s="541" t="s">
        <v>263</v>
      </c>
      <c r="B34" s="541"/>
      <c r="C34" s="531"/>
      <c r="D34" s="531"/>
      <c r="E34" s="531"/>
      <c r="F34" s="539"/>
    </row>
    <row r="35" spans="1:6" s="537" customFormat="1" ht="14">
      <c r="A35" s="532"/>
      <c r="B35" s="532"/>
      <c r="C35" s="531"/>
      <c r="D35" s="531"/>
      <c r="E35" s="531"/>
      <c r="F35" s="539"/>
    </row>
    <row r="36" spans="1:6" s="537" customFormat="1" ht="14">
      <c r="A36" s="532"/>
      <c r="B36" s="532"/>
      <c r="C36" s="531"/>
      <c r="D36" s="531"/>
      <c r="E36" s="531"/>
      <c r="F36" s="539"/>
    </row>
    <row r="37" spans="1:6" s="537" customFormat="1" ht="14">
      <c r="A37" s="532"/>
      <c r="B37" s="532"/>
      <c r="C37" s="531"/>
      <c r="D37" s="531"/>
      <c r="E37" s="531"/>
      <c r="F37" s="539"/>
    </row>
    <row r="38" spans="1:6" s="537" customFormat="1" ht="14">
      <c r="A38" s="532"/>
      <c r="B38" s="532"/>
      <c r="C38" s="531"/>
      <c r="D38" s="531"/>
      <c r="E38" s="531"/>
      <c r="F38" s="539"/>
    </row>
    <row r="39" spans="1:6" s="537" customFormat="1" ht="14">
      <c r="A39" s="532"/>
      <c r="B39" s="532"/>
      <c r="C39" s="531"/>
      <c r="D39" s="531"/>
      <c r="E39" s="531"/>
      <c r="F39" s="539"/>
    </row>
    <row r="40" spans="1:6" s="537" customFormat="1" ht="14">
      <c r="A40" s="532"/>
      <c r="B40" s="532"/>
      <c r="C40" s="531"/>
      <c r="D40" s="531"/>
      <c r="E40" s="531"/>
      <c r="F40" s="539"/>
    </row>
    <row r="41" spans="1:6" s="537" customFormat="1" ht="14">
      <c r="A41" s="532"/>
      <c r="B41" s="532"/>
      <c r="C41" s="531"/>
      <c r="D41" s="531"/>
      <c r="E41" s="531"/>
      <c r="F41" s="539"/>
    </row>
    <row r="42" spans="1:6" s="537" customFormat="1" ht="14">
      <c r="A42" s="532"/>
      <c r="B42" s="532"/>
      <c r="C42" s="531"/>
      <c r="D42" s="531"/>
      <c r="E42" s="531"/>
      <c r="F42" s="539"/>
    </row>
    <row r="43" spans="1:6" s="537" customFormat="1" ht="14">
      <c r="A43" s="532"/>
      <c r="B43" s="532"/>
      <c r="C43" s="531"/>
      <c r="D43" s="531"/>
      <c r="E43" s="531"/>
      <c r="F43" s="539"/>
    </row>
    <row r="44" spans="1:6" s="537" customFormat="1" ht="14">
      <c r="A44" s="532"/>
      <c r="B44" s="532"/>
      <c r="C44" s="531"/>
      <c r="D44" s="531"/>
      <c r="E44" s="531"/>
      <c r="F44" s="539"/>
    </row>
    <row r="45" spans="1:6" s="537" customFormat="1" ht="14">
      <c r="A45" s="532"/>
      <c r="B45" s="532"/>
      <c r="C45" s="531"/>
      <c r="D45" s="531"/>
      <c r="E45" s="531"/>
      <c r="F45" s="539"/>
    </row>
    <row r="46" spans="1:6" s="537" customFormat="1" ht="14">
      <c r="A46" s="532"/>
      <c r="B46" s="532"/>
      <c r="C46" s="531"/>
      <c r="D46" s="531"/>
      <c r="E46" s="531"/>
      <c r="F46" s="539"/>
    </row>
    <row r="47" spans="1:6" s="537" customFormat="1" ht="14">
      <c r="A47" s="532"/>
      <c r="B47" s="532"/>
      <c r="C47" s="531"/>
      <c r="D47" s="531"/>
      <c r="E47" s="531"/>
      <c r="F47" s="539"/>
    </row>
    <row r="48" spans="1:6" s="537" customFormat="1" ht="14">
      <c r="A48" s="532"/>
      <c r="B48" s="532"/>
      <c r="C48" s="531"/>
      <c r="D48" s="531"/>
      <c r="E48" s="531"/>
      <c r="F48" s="539"/>
    </row>
    <row r="49" spans="1:6" s="537" customFormat="1" ht="12.75" customHeight="1">
      <c r="A49" s="532"/>
      <c r="B49" s="532"/>
      <c r="C49" s="531"/>
      <c r="D49" s="531"/>
      <c r="E49" s="531"/>
      <c r="F49" s="539"/>
    </row>
    <row r="50" spans="1:6" ht="12.75" customHeight="1">
      <c r="F50" s="533"/>
    </row>
    <row r="51" spans="1:6" ht="12.75" customHeight="1">
      <c r="F51" s="533"/>
    </row>
    <row r="52" spans="1:6" s="537" customFormat="1" ht="12.75" customHeight="1">
      <c r="C52" s="531"/>
      <c r="D52" s="531"/>
      <c r="E52" s="531"/>
    </row>
    <row r="53" spans="1:6" s="537" customFormat="1" ht="12.75" customHeight="1">
      <c r="C53" s="531"/>
      <c r="D53" s="531"/>
      <c r="E53" s="531"/>
    </row>
    <row r="54" spans="1:6" s="537" customFormat="1" ht="12.75" customHeight="1">
      <c r="C54" s="531"/>
      <c r="D54" s="531"/>
      <c r="E54" s="531"/>
    </row>
    <row r="55" spans="1:6" s="537" customFormat="1" ht="12.75" customHeight="1">
      <c r="A55" s="31" t="s">
        <v>1873</v>
      </c>
      <c r="B55" s="31"/>
      <c r="C55" s="31"/>
      <c r="D55" s="31"/>
      <c r="E55" s="444"/>
      <c r="F55" s="32" t="s">
        <v>1872</v>
      </c>
    </row>
    <row r="56" spans="1:6" s="110" customFormat="1" ht="12.75" customHeight="1">
      <c r="C56" s="148"/>
      <c r="D56" s="148"/>
      <c r="E56" s="148"/>
    </row>
    <row r="57" spans="1:6" s="110" customFormat="1" ht="12.75" customHeight="1">
      <c r="A57" s="542"/>
      <c r="B57" s="542"/>
      <c r="C57" s="148"/>
      <c r="D57" s="148"/>
      <c r="E57" s="148"/>
      <c r="F57" s="477"/>
    </row>
    <row r="58" spans="1:6" s="110" customFormat="1" ht="12.75" customHeight="1">
      <c r="A58" s="465"/>
      <c r="B58" s="465"/>
      <c r="C58" s="148"/>
      <c r="D58" s="148"/>
      <c r="E58" s="148"/>
      <c r="F58" s="477"/>
    </row>
    <row r="59" spans="1:6" s="543" customFormat="1" ht="12.75" customHeight="1"/>
    <row r="60" spans="1:6" s="537" customFormat="1" ht="12.75" customHeight="1">
      <c r="A60" s="1917"/>
      <c r="B60" s="1917"/>
      <c r="C60" s="1917"/>
      <c r="D60" s="1917"/>
      <c r="E60" s="1917"/>
      <c r="F60" s="1917"/>
    </row>
    <row r="61" spans="1:6" s="537" customFormat="1" ht="12.75" customHeight="1">
      <c r="C61" s="538"/>
      <c r="D61" s="538"/>
      <c r="E61" s="538"/>
    </row>
    <row r="62" spans="1:6" s="537" customFormat="1" ht="12.75" customHeight="1">
      <c r="C62" s="531"/>
      <c r="D62" s="531"/>
      <c r="E62" s="531"/>
    </row>
    <row r="63" spans="1:6" s="537" customFormat="1" ht="12.75" customHeight="1">
      <c r="C63" s="538"/>
      <c r="D63" s="538"/>
      <c r="E63" s="538"/>
    </row>
    <row r="64" spans="1:6" s="537" customFormat="1" ht="12.75" customHeight="1">
      <c r="C64" s="538"/>
      <c r="D64" s="538"/>
      <c r="E64" s="538"/>
    </row>
    <row r="65" spans="3:5" s="537" customFormat="1" ht="12.75" customHeight="1">
      <c r="C65" s="538"/>
      <c r="D65" s="538"/>
      <c r="E65" s="538"/>
    </row>
    <row r="66" spans="3:5" s="537" customFormat="1" ht="12.75" customHeight="1">
      <c r="C66" s="538"/>
      <c r="D66" s="538"/>
      <c r="E66" s="538"/>
    </row>
    <row r="67" spans="3:5" s="537" customFormat="1" ht="12.75" customHeight="1">
      <c r="C67" s="538"/>
      <c r="D67" s="538"/>
      <c r="E67" s="538"/>
    </row>
    <row r="68" spans="3:5" s="537" customFormat="1" ht="12.75" customHeight="1">
      <c r="C68" s="538"/>
      <c r="D68" s="538"/>
      <c r="E68" s="538"/>
    </row>
    <row r="69" spans="3:5" s="537" customFormat="1" ht="14">
      <c r="C69" s="538"/>
      <c r="D69" s="538"/>
      <c r="E69" s="538"/>
    </row>
    <row r="70" spans="3:5" s="537" customFormat="1" ht="14">
      <c r="C70" s="538"/>
      <c r="D70" s="538"/>
      <c r="E70" s="538"/>
    </row>
    <row r="71" spans="3:5" s="537" customFormat="1" ht="14">
      <c r="C71" s="538"/>
      <c r="D71" s="538"/>
      <c r="E71" s="538"/>
    </row>
    <row r="72" spans="3:5" s="537" customFormat="1" ht="14">
      <c r="C72" s="538"/>
      <c r="D72" s="538"/>
      <c r="E72" s="538"/>
    </row>
    <row r="73" spans="3:5" s="537" customFormat="1" ht="14">
      <c r="C73" s="538"/>
      <c r="D73" s="538"/>
      <c r="E73" s="538"/>
    </row>
    <row r="74" spans="3:5" s="537" customFormat="1" ht="14">
      <c r="C74" s="538"/>
      <c r="D74" s="538"/>
      <c r="E74" s="538"/>
    </row>
    <row r="75" spans="3:5" s="537" customFormat="1" ht="14">
      <c r="C75" s="538"/>
      <c r="D75" s="538"/>
      <c r="E75" s="538"/>
    </row>
    <row r="76" spans="3:5" s="537" customFormat="1" ht="14">
      <c r="C76" s="538"/>
      <c r="D76" s="538"/>
      <c r="E76" s="538"/>
    </row>
    <row r="77" spans="3:5" s="537" customFormat="1" ht="14">
      <c r="C77" s="538"/>
      <c r="D77" s="538"/>
      <c r="E77" s="538"/>
    </row>
    <row r="78" spans="3:5" s="537" customFormat="1" ht="14">
      <c r="C78" s="538"/>
      <c r="D78" s="538"/>
      <c r="E78" s="538"/>
    </row>
    <row r="79" spans="3:5" s="537" customFormat="1" ht="14">
      <c r="C79" s="538"/>
      <c r="D79" s="538"/>
      <c r="E79" s="538"/>
    </row>
    <row r="80" spans="3:5" s="537" customFormat="1" ht="14">
      <c r="C80" s="538"/>
      <c r="D80" s="538"/>
      <c r="E80" s="538"/>
    </row>
    <row r="81" spans="3:5" s="537" customFormat="1" ht="14">
      <c r="C81" s="538"/>
      <c r="D81" s="538"/>
      <c r="E81" s="538"/>
    </row>
    <row r="82" spans="3:5" s="537" customFormat="1" ht="14">
      <c r="C82" s="538"/>
      <c r="D82" s="538"/>
      <c r="E82" s="538"/>
    </row>
    <row r="83" spans="3:5" s="537" customFormat="1" ht="14">
      <c r="C83" s="538"/>
      <c r="D83" s="538"/>
      <c r="E83" s="538"/>
    </row>
    <row r="84" spans="3:5" s="537" customFormat="1" ht="14">
      <c r="C84" s="538"/>
      <c r="D84" s="538"/>
      <c r="E84" s="538"/>
    </row>
    <row r="85" spans="3:5" s="537" customFormat="1" ht="14">
      <c r="C85" s="538"/>
      <c r="D85" s="538"/>
      <c r="E85" s="538"/>
    </row>
    <row r="86" spans="3:5" s="537" customFormat="1" ht="14">
      <c r="C86" s="538"/>
      <c r="D86" s="538"/>
      <c r="E86" s="538"/>
    </row>
    <row r="87" spans="3:5" s="537" customFormat="1" ht="14">
      <c r="C87" s="538"/>
      <c r="D87" s="538"/>
      <c r="E87" s="538"/>
    </row>
    <row r="88" spans="3:5" s="537" customFormat="1" ht="14">
      <c r="C88" s="538"/>
      <c r="D88" s="538"/>
      <c r="E88" s="538"/>
    </row>
    <row r="89" spans="3:5" s="537" customFormat="1" ht="14">
      <c r="C89" s="538"/>
      <c r="D89" s="538"/>
      <c r="E89" s="538"/>
    </row>
    <row r="90" spans="3:5" s="537" customFormat="1" ht="14">
      <c r="C90" s="538"/>
      <c r="D90" s="538"/>
      <c r="E90" s="538"/>
    </row>
  </sheetData>
  <mergeCells count="2">
    <mergeCell ref="E1:F1"/>
    <mergeCell ref="A60:F60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syncVertical="1" syncRef="A89">
    <tabColor rgb="FFFFFF00"/>
  </sheetPr>
  <dimension ref="A1:E117"/>
  <sheetViews>
    <sheetView showGridLines="0" view="pageLayout" topLeftCell="A89" zoomScale="70" zoomScalePageLayoutView="70" workbookViewId="0">
      <selection activeCell="F15" sqref="F15"/>
    </sheetView>
  </sheetViews>
  <sheetFormatPr defaultColWidth="11" defaultRowHeight="19.5" customHeight="1"/>
  <cols>
    <col min="1" max="1" width="34.453125" style="546" customWidth="1"/>
    <col min="2" max="2" width="14.453125" style="546" customWidth="1"/>
    <col min="3" max="3" width="12.81640625" style="545" customWidth="1"/>
    <col min="4" max="4" width="12.81640625" style="546" customWidth="1"/>
    <col min="5" max="5" width="37.453125" style="545" customWidth="1"/>
    <col min="6" max="7" width="11" style="546" customWidth="1"/>
    <col min="8" max="8" width="53.26953125" style="546" customWidth="1"/>
    <col min="9" max="15" width="11" style="546" customWidth="1"/>
    <col min="16" max="20" width="14.453125" style="546" customWidth="1"/>
    <col min="21" max="21" width="37.26953125" style="546" customWidth="1"/>
    <col min="22" max="23" width="11" style="546" customWidth="1"/>
    <col min="24" max="33" width="9.81640625" style="546" customWidth="1"/>
    <col min="34" max="37" width="11" style="546" customWidth="1"/>
    <col min="38" max="38" width="14.453125" style="546" customWidth="1"/>
    <col min="39" max="39" width="4.1796875" style="546" customWidth="1"/>
    <col min="40" max="40" width="13.26953125" style="546" customWidth="1"/>
    <col min="41" max="41" width="28.1796875" style="546" customWidth="1"/>
    <col min="42" max="42" width="11" style="546" customWidth="1"/>
    <col min="43" max="43" width="14.453125" style="546" customWidth="1"/>
    <col min="44" max="44" width="4.1796875" style="546" customWidth="1"/>
    <col min="45" max="46" width="11" style="546" customWidth="1"/>
    <col min="47" max="47" width="14.453125" style="546" customWidth="1"/>
    <col min="48" max="48" width="4.1796875" style="546" customWidth="1"/>
    <col min="49" max="49" width="14.453125" style="546" customWidth="1"/>
    <col min="50" max="16384" width="11" style="546"/>
  </cols>
  <sheetData>
    <row r="1" spans="1:5" ht="19.5" customHeight="1">
      <c r="A1" s="544" t="s">
        <v>475</v>
      </c>
      <c r="B1" s="544"/>
      <c r="D1" s="1918" t="s">
        <v>1879</v>
      </c>
      <c r="E1" s="1918"/>
    </row>
    <row r="2" spans="1:5" ht="19.5" customHeight="1">
      <c r="E2" s="547"/>
    </row>
    <row r="3" spans="1:5" ht="20">
      <c r="A3" s="548" t="s">
        <v>485</v>
      </c>
      <c r="B3" s="548"/>
      <c r="E3" s="549" t="s">
        <v>486</v>
      </c>
    </row>
    <row r="4" spans="1:5" ht="20">
      <c r="A4" s="550" t="s">
        <v>391</v>
      </c>
      <c r="B4" s="550"/>
      <c r="E4" s="551" t="s">
        <v>392</v>
      </c>
    </row>
    <row r="5" spans="1:5" ht="19.5" customHeight="1">
      <c r="A5" s="550"/>
      <c r="B5" s="550"/>
      <c r="E5" s="552"/>
    </row>
    <row r="6" spans="1:5" ht="14.25" customHeight="1">
      <c r="A6" s="550"/>
      <c r="B6" s="550"/>
      <c r="C6" s="1919" t="s">
        <v>1746</v>
      </c>
      <c r="D6" s="1919"/>
      <c r="E6" s="552"/>
    </row>
    <row r="7" spans="1:5" s="555" customFormat="1" ht="16.5" customHeight="1">
      <c r="A7" s="105" t="s">
        <v>2309</v>
      </c>
      <c r="B7" s="553" t="s">
        <v>265</v>
      </c>
      <c r="C7" s="553" t="s">
        <v>16</v>
      </c>
      <c r="D7" s="553" t="s">
        <v>278</v>
      </c>
      <c r="E7" s="1817" t="s">
        <v>2310</v>
      </c>
    </row>
    <row r="8" spans="1:5" ht="14.25" customHeight="1">
      <c r="A8" s="167"/>
      <c r="B8" s="553" t="s">
        <v>266</v>
      </c>
      <c r="C8" s="553" t="s">
        <v>34</v>
      </c>
      <c r="D8" s="553" t="s">
        <v>356</v>
      </c>
      <c r="E8" s="170"/>
    </row>
    <row r="9" spans="1:5" s="555" customFormat="1" ht="7.5" customHeight="1">
      <c r="A9" s="90"/>
      <c r="B9" s="90"/>
      <c r="C9" s="553"/>
      <c r="D9" s="553"/>
      <c r="E9" s="471"/>
    </row>
    <row r="10" spans="1:5" s="554" customFormat="1" ht="5.25" customHeight="1">
      <c r="A10" s="167"/>
      <c r="B10" s="556"/>
      <c r="C10" s="557"/>
      <c r="D10" s="557"/>
      <c r="E10" s="170"/>
    </row>
    <row r="11" spans="1:5" s="554" customFormat="1" ht="17.149999999999999" customHeight="1">
      <c r="A11" s="48" t="s">
        <v>36</v>
      </c>
      <c r="B11" s="174">
        <f>SUM(B12:B19)</f>
        <v>172</v>
      </c>
      <c r="C11" s="174">
        <f>SUM(C12:C19)</f>
        <v>17380</v>
      </c>
      <c r="D11" s="174">
        <f>SUM(D12:D19)</f>
        <v>8450</v>
      </c>
      <c r="E11" s="50" t="s">
        <v>37</v>
      </c>
    </row>
    <row r="12" spans="1:5" s="555" customFormat="1" ht="17.149999999999999" customHeight="1">
      <c r="A12" s="51" t="s">
        <v>38</v>
      </c>
      <c r="B12" s="52">
        <v>3</v>
      </c>
      <c r="C12" s="52">
        <v>235</v>
      </c>
      <c r="D12" s="52">
        <v>125</v>
      </c>
      <c r="E12" s="53" t="s">
        <v>39</v>
      </c>
    </row>
    <row r="13" spans="1:5" s="555" customFormat="1" ht="17.149999999999999" customHeight="1">
      <c r="A13" s="51" t="s">
        <v>40</v>
      </c>
      <c r="B13" s="52">
        <v>4</v>
      </c>
      <c r="C13" s="52">
        <v>271</v>
      </c>
      <c r="D13" s="52">
        <v>132</v>
      </c>
      <c r="E13" s="53" t="s">
        <v>41</v>
      </c>
    </row>
    <row r="14" spans="1:5" s="555" customFormat="1" ht="17.149999999999999" customHeight="1">
      <c r="A14" s="54" t="s">
        <v>42</v>
      </c>
      <c r="B14" s="52">
        <v>1</v>
      </c>
      <c r="C14" s="52">
        <v>17</v>
      </c>
      <c r="D14" s="52">
        <v>10</v>
      </c>
      <c r="E14" s="53" t="s">
        <v>43</v>
      </c>
    </row>
    <row r="15" spans="1:5" s="555" customFormat="1" ht="17.149999999999999" customHeight="1">
      <c r="A15" s="55" t="s">
        <v>44</v>
      </c>
      <c r="B15" s="52">
        <v>15</v>
      </c>
      <c r="C15" s="52">
        <v>1539</v>
      </c>
      <c r="D15" s="52">
        <v>783</v>
      </c>
      <c r="E15" s="53" t="s">
        <v>45</v>
      </c>
    </row>
    <row r="16" spans="1:5" s="554" customFormat="1" ht="17.149999999999999" customHeight="1">
      <c r="A16" s="55" t="s">
        <v>46</v>
      </c>
      <c r="B16" s="52">
        <v>4</v>
      </c>
      <c r="C16" s="52">
        <v>222</v>
      </c>
      <c r="D16" s="52">
        <v>112</v>
      </c>
      <c r="E16" s="53" t="s">
        <v>47</v>
      </c>
    </row>
    <row r="17" spans="1:5" s="555" customFormat="1" ht="17.149999999999999" customHeight="1">
      <c r="A17" s="55" t="s">
        <v>48</v>
      </c>
      <c r="B17" s="52">
        <v>99</v>
      </c>
      <c r="C17" s="52">
        <v>10404</v>
      </c>
      <c r="D17" s="52">
        <v>4965</v>
      </c>
      <c r="E17" s="53" t="s">
        <v>49</v>
      </c>
    </row>
    <row r="18" spans="1:5" s="555" customFormat="1" ht="17.149999999999999" customHeight="1">
      <c r="A18" s="55" t="s">
        <v>50</v>
      </c>
      <c r="B18" s="52">
        <v>33</v>
      </c>
      <c r="C18" s="52">
        <v>3702</v>
      </c>
      <c r="D18" s="52">
        <v>1835</v>
      </c>
      <c r="E18" s="53" t="s">
        <v>51</v>
      </c>
    </row>
    <row r="19" spans="1:5" s="555" customFormat="1" ht="17.149999999999999" customHeight="1">
      <c r="A19" s="55" t="s">
        <v>52</v>
      </c>
      <c r="B19" s="52">
        <v>13</v>
      </c>
      <c r="C19" s="52">
        <v>990</v>
      </c>
      <c r="D19" s="52">
        <v>488</v>
      </c>
      <c r="E19" s="53" t="s">
        <v>53</v>
      </c>
    </row>
    <row r="20" spans="1:5" s="555" customFormat="1" ht="17.149999999999999" customHeight="1">
      <c r="A20" s="56" t="s">
        <v>54</v>
      </c>
      <c r="B20" s="174">
        <f>SUM(B21:B28)</f>
        <v>87</v>
      </c>
      <c r="C20" s="174">
        <f>SUM(C21:C28)</f>
        <v>8275</v>
      </c>
      <c r="D20" s="174">
        <f>SUM(D21:D28)</f>
        <v>4022</v>
      </c>
      <c r="E20" s="57" t="s">
        <v>55</v>
      </c>
    </row>
    <row r="21" spans="1:5" s="555" customFormat="1" ht="17.149999999999999" customHeight="1">
      <c r="A21" s="51" t="s">
        <v>56</v>
      </c>
      <c r="B21" s="52">
        <v>10</v>
      </c>
      <c r="C21" s="52">
        <v>824</v>
      </c>
      <c r="D21" s="52">
        <v>413</v>
      </c>
      <c r="E21" s="58" t="s">
        <v>57</v>
      </c>
    </row>
    <row r="22" spans="1:5" s="555" customFormat="1" ht="17.149999999999999" customHeight="1">
      <c r="A22" s="51" t="s">
        <v>58</v>
      </c>
      <c r="B22" s="52">
        <v>2</v>
      </c>
      <c r="C22" s="52">
        <v>111</v>
      </c>
      <c r="D22" s="52">
        <v>44</v>
      </c>
      <c r="E22" s="58" t="s">
        <v>59</v>
      </c>
    </row>
    <row r="23" spans="1:5" s="555" customFormat="1" ht="17.149999999999999" customHeight="1">
      <c r="A23" s="51" t="s">
        <v>60</v>
      </c>
      <c r="B23" s="52">
        <v>1</v>
      </c>
      <c r="C23" s="52">
        <v>146</v>
      </c>
      <c r="D23" s="52">
        <v>72</v>
      </c>
      <c r="E23" s="58" t="s">
        <v>61</v>
      </c>
    </row>
    <row r="24" spans="1:5" s="555" customFormat="1" ht="17.149999999999999" customHeight="1">
      <c r="A24" s="51" t="s">
        <v>62</v>
      </c>
      <c r="B24" s="52">
        <v>5</v>
      </c>
      <c r="C24" s="52">
        <v>522</v>
      </c>
      <c r="D24" s="52">
        <v>238</v>
      </c>
      <c r="E24" s="53" t="s">
        <v>63</v>
      </c>
    </row>
    <row r="25" spans="1:5" s="555" customFormat="1" ht="17.149999999999999" customHeight="1">
      <c r="A25" s="51" t="s">
        <v>64</v>
      </c>
      <c r="B25" s="52">
        <v>1</v>
      </c>
      <c r="C25" s="52">
        <v>117</v>
      </c>
      <c r="D25" s="52">
        <v>76</v>
      </c>
      <c r="E25" s="58" t="s">
        <v>65</v>
      </c>
    </row>
    <row r="26" spans="1:5" s="554" customFormat="1" ht="17.149999999999999" customHeight="1">
      <c r="A26" s="51" t="s">
        <v>66</v>
      </c>
      <c r="B26" s="52">
        <v>20</v>
      </c>
      <c r="C26" s="52">
        <v>1887</v>
      </c>
      <c r="D26" s="52">
        <v>940</v>
      </c>
      <c r="E26" s="58" t="s">
        <v>67</v>
      </c>
    </row>
    <row r="27" spans="1:5" s="555" customFormat="1" ht="17.149999999999999" customHeight="1">
      <c r="A27" s="51" t="s">
        <v>68</v>
      </c>
      <c r="B27" s="52">
        <v>43</v>
      </c>
      <c r="C27" s="52">
        <v>4200</v>
      </c>
      <c r="D27" s="52">
        <v>2028</v>
      </c>
      <c r="E27" s="58" t="s">
        <v>69</v>
      </c>
    </row>
    <row r="28" spans="1:5" s="555" customFormat="1" ht="17.149999999999999" customHeight="1">
      <c r="A28" s="51" t="s">
        <v>70</v>
      </c>
      <c r="B28" s="52">
        <v>5</v>
      </c>
      <c r="C28" s="52">
        <v>468</v>
      </c>
      <c r="D28" s="52">
        <v>211</v>
      </c>
      <c r="E28" s="58" t="s">
        <v>71</v>
      </c>
    </row>
    <row r="29" spans="1:5" s="555" customFormat="1" ht="17.149999999999999" customHeight="1">
      <c r="A29" s="48" t="s">
        <v>72</v>
      </c>
      <c r="B29" s="174">
        <f>SUM(B30:B38)</f>
        <v>275</v>
      </c>
      <c r="C29" s="174">
        <f>SUM(C30:C38)</f>
        <v>24105</v>
      </c>
      <c r="D29" s="174">
        <f>SUM(D30:D38)</f>
        <v>11772</v>
      </c>
      <c r="E29" s="50" t="s">
        <v>73</v>
      </c>
    </row>
    <row r="30" spans="1:5" s="555" customFormat="1" ht="17.149999999999999" customHeight="1">
      <c r="A30" s="59" t="s">
        <v>74</v>
      </c>
      <c r="B30" s="52">
        <v>85</v>
      </c>
      <c r="C30" s="52">
        <v>8350</v>
      </c>
      <c r="D30" s="52">
        <v>4092</v>
      </c>
      <c r="E30" s="558" t="s">
        <v>488</v>
      </c>
    </row>
    <row r="31" spans="1:5" s="555" customFormat="1" ht="17.149999999999999" customHeight="1">
      <c r="A31" s="60" t="s">
        <v>76</v>
      </c>
      <c r="B31" s="52">
        <v>3</v>
      </c>
      <c r="C31" s="52">
        <v>52</v>
      </c>
      <c r="D31" s="52">
        <v>25</v>
      </c>
      <c r="E31" s="558" t="s">
        <v>489</v>
      </c>
    </row>
    <row r="32" spans="1:5" s="555" customFormat="1" ht="17.149999999999999" customHeight="1">
      <c r="A32" s="59" t="s">
        <v>78</v>
      </c>
      <c r="B32" s="52">
        <v>7</v>
      </c>
      <c r="C32" s="52">
        <v>528</v>
      </c>
      <c r="D32" s="52">
        <v>235</v>
      </c>
      <c r="E32" s="558" t="s">
        <v>490</v>
      </c>
    </row>
    <row r="33" spans="1:5" s="555" customFormat="1" ht="17.149999999999999" customHeight="1">
      <c r="A33" s="51" t="s">
        <v>80</v>
      </c>
      <c r="B33" s="52">
        <v>129</v>
      </c>
      <c r="C33" s="52">
        <v>11051</v>
      </c>
      <c r="D33" s="52">
        <v>5458</v>
      </c>
      <c r="E33" s="558" t="s">
        <v>491</v>
      </c>
    </row>
    <row r="34" spans="1:5" s="555" customFormat="1" ht="17.149999999999999" customHeight="1">
      <c r="A34" s="60" t="s">
        <v>82</v>
      </c>
      <c r="B34" s="52">
        <v>11</v>
      </c>
      <c r="C34" s="52">
        <v>538</v>
      </c>
      <c r="D34" s="52">
        <v>275</v>
      </c>
      <c r="E34" s="558" t="s">
        <v>1880</v>
      </c>
    </row>
    <row r="35" spans="1:5" s="554" customFormat="1" ht="17.149999999999999" customHeight="1">
      <c r="A35" s="51" t="s">
        <v>83</v>
      </c>
      <c r="B35" s="52">
        <v>19</v>
      </c>
      <c r="C35" s="52">
        <v>1924</v>
      </c>
      <c r="D35" s="52">
        <v>870</v>
      </c>
      <c r="E35" s="558" t="s">
        <v>492</v>
      </c>
    </row>
    <row r="36" spans="1:5" s="555" customFormat="1" ht="17.149999999999999" customHeight="1">
      <c r="A36" s="51" t="s">
        <v>85</v>
      </c>
      <c r="B36" s="52">
        <v>5</v>
      </c>
      <c r="C36" s="52">
        <v>201</v>
      </c>
      <c r="D36" s="52">
        <v>107</v>
      </c>
      <c r="E36" s="558" t="s">
        <v>493</v>
      </c>
    </row>
    <row r="37" spans="1:5" s="555" customFormat="1" ht="17.149999999999999" customHeight="1">
      <c r="A37" s="51" t="s">
        <v>87</v>
      </c>
      <c r="B37" s="52">
        <v>15</v>
      </c>
      <c r="C37" s="52">
        <v>1426</v>
      </c>
      <c r="D37" s="52">
        <v>689</v>
      </c>
      <c r="E37" s="558" t="s">
        <v>494</v>
      </c>
    </row>
    <row r="38" spans="1:5" s="555" customFormat="1" ht="17.149999999999999" customHeight="1">
      <c r="A38" s="51" t="s">
        <v>89</v>
      </c>
      <c r="B38" s="52">
        <v>1</v>
      </c>
      <c r="C38" s="52">
        <v>35</v>
      </c>
      <c r="D38" s="52">
        <v>21</v>
      </c>
      <c r="E38" s="558" t="s">
        <v>495</v>
      </c>
    </row>
    <row r="39" spans="1:5" s="555" customFormat="1" ht="17.149999999999999" customHeight="1">
      <c r="A39" s="61" t="s">
        <v>91</v>
      </c>
      <c r="B39" s="174">
        <f>SUM(B40:B46)</f>
        <v>350</v>
      </c>
      <c r="C39" s="174">
        <f>SUM(C40:C46)</f>
        <v>36762</v>
      </c>
      <c r="D39" s="174">
        <f>SUM(D40:D46)</f>
        <v>17777</v>
      </c>
      <c r="E39" s="50" t="s">
        <v>92</v>
      </c>
    </row>
    <row r="40" spans="1:5" s="555" customFormat="1" ht="17.149999999999999" customHeight="1">
      <c r="A40" s="59" t="s">
        <v>93</v>
      </c>
      <c r="B40" s="52">
        <v>81</v>
      </c>
      <c r="C40" s="52">
        <v>7598</v>
      </c>
      <c r="D40" s="52">
        <v>3740</v>
      </c>
      <c r="E40" s="58" t="s">
        <v>94</v>
      </c>
    </row>
    <row r="41" spans="1:5" s="555" customFormat="1" ht="17.149999999999999" customHeight="1">
      <c r="A41" s="59" t="s">
        <v>95</v>
      </c>
      <c r="B41" s="52">
        <v>22</v>
      </c>
      <c r="C41" s="52">
        <v>1950</v>
      </c>
      <c r="D41" s="52">
        <v>934</v>
      </c>
      <c r="E41" s="53" t="s">
        <v>96</v>
      </c>
    </row>
    <row r="42" spans="1:5" s="555" customFormat="1" ht="17.149999999999999" customHeight="1">
      <c r="A42" s="59" t="s">
        <v>97</v>
      </c>
      <c r="B42" s="52">
        <v>65</v>
      </c>
      <c r="C42" s="52">
        <v>8285</v>
      </c>
      <c r="D42" s="52">
        <v>4105</v>
      </c>
      <c r="E42" s="53" t="s">
        <v>98</v>
      </c>
    </row>
    <row r="43" spans="1:5" s="555" customFormat="1" ht="17.149999999999999" customHeight="1">
      <c r="A43" s="59" t="s">
        <v>99</v>
      </c>
      <c r="B43" s="52">
        <v>67</v>
      </c>
      <c r="C43" s="52">
        <v>8802</v>
      </c>
      <c r="D43" s="52">
        <v>4171</v>
      </c>
      <c r="E43" s="53" t="s">
        <v>100</v>
      </c>
    </row>
    <row r="44" spans="1:5" s="555" customFormat="1" ht="17.149999999999999" customHeight="1">
      <c r="A44" s="59" t="s">
        <v>101</v>
      </c>
      <c r="B44" s="52">
        <v>16</v>
      </c>
      <c r="C44" s="52">
        <v>964</v>
      </c>
      <c r="D44" s="52">
        <v>455</v>
      </c>
      <c r="E44" s="58" t="s">
        <v>102</v>
      </c>
    </row>
    <row r="45" spans="1:5" s="554" customFormat="1" ht="17.149999999999999" customHeight="1">
      <c r="A45" s="59" t="s">
        <v>103</v>
      </c>
      <c r="B45" s="52">
        <v>11</v>
      </c>
      <c r="C45" s="52">
        <v>898</v>
      </c>
      <c r="D45" s="52">
        <v>437</v>
      </c>
      <c r="E45" s="58" t="s">
        <v>104</v>
      </c>
    </row>
    <row r="46" spans="1:5" s="555" customFormat="1" ht="17.149999999999999" customHeight="1">
      <c r="A46" s="59" t="s">
        <v>105</v>
      </c>
      <c r="B46" s="52">
        <v>88</v>
      </c>
      <c r="C46" s="52">
        <v>8265</v>
      </c>
      <c r="D46" s="52">
        <v>3935</v>
      </c>
      <c r="E46" s="53" t="s">
        <v>106</v>
      </c>
    </row>
    <row r="47" spans="1:5" s="555" customFormat="1" ht="17.149999999999999" customHeight="1">
      <c r="A47" s="62" t="s">
        <v>107</v>
      </c>
      <c r="B47" s="174">
        <f>SUM(B48:B52)</f>
        <v>89</v>
      </c>
      <c r="C47" s="174">
        <f>SUM(C48:C52)</f>
        <v>9425</v>
      </c>
      <c r="D47" s="174">
        <f>SUM(D48:D52)</f>
        <v>4524</v>
      </c>
      <c r="E47" s="50" t="s">
        <v>108</v>
      </c>
    </row>
    <row r="48" spans="1:5" s="110" customFormat="1" ht="17.149999999999999" customHeight="1">
      <c r="A48" s="54" t="s">
        <v>109</v>
      </c>
      <c r="B48" s="52">
        <v>8</v>
      </c>
      <c r="C48" s="52">
        <v>342</v>
      </c>
      <c r="D48" s="52">
        <v>157</v>
      </c>
      <c r="E48" s="53" t="s">
        <v>110</v>
      </c>
    </row>
    <row r="49" spans="1:5" s="555" customFormat="1" ht="17.149999999999999" customHeight="1">
      <c r="A49" s="59" t="s">
        <v>111</v>
      </c>
      <c r="B49" s="52">
        <v>28</v>
      </c>
      <c r="C49" s="52">
        <v>2788</v>
      </c>
      <c r="D49" s="52">
        <v>1342</v>
      </c>
      <c r="E49" s="53" t="s">
        <v>112</v>
      </c>
    </row>
    <row r="50" spans="1:5" s="555" customFormat="1" ht="17.149999999999999" customHeight="1">
      <c r="A50" s="59" t="s">
        <v>113</v>
      </c>
      <c r="B50" s="52">
        <v>14</v>
      </c>
      <c r="C50" s="52">
        <v>1528</v>
      </c>
      <c r="D50" s="52">
        <v>735</v>
      </c>
      <c r="E50" s="53" t="s">
        <v>114</v>
      </c>
    </row>
    <row r="51" spans="1:5" s="555" customFormat="1" ht="17.149999999999999" customHeight="1">
      <c r="A51" s="59" t="s">
        <v>115</v>
      </c>
      <c r="B51" s="52">
        <v>8</v>
      </c>
      <c r="C51" s="52">
        <v>432</v>
      </c>
      <c r="D51" s="52">
        <v>223</v>
      </c>
      <c r="E51" s="53" t="s">
        <v>116</v>
      </c>
    </row>
    <row r="52" spans="1:5" s="555" customFormat="1" ht="17.149999999999999" customHeight="1">
      <c r="A52" s="59" t="s">
        <v>117</v>
      </c>
      <c r="B52" s="52">
        <v>31</v>
      </c>
      <c r="C52" s="52">
        <v>4335</v>
      </c>
      <c r="D52" s="52">
        <v>2067</v>
      </c>
      <c r="E52" s="58" t="s">
        <v>118</v>
      </c>
    </row>
    <row r="53" spans="1:5" s="555" customFormat="1" ht="19.5" customHeight="1">
      <c r="A53" s="559"/>
      <c r="B53" s="559"/>
      <c r="C53" s="236"/>
      <c r="D53" s="236"/>
      <c r="E53" s="560"/>
    </row>
    <row r="54" spans="1:5" s="555" customFormat="1" ht="19.5" customHeight="1">
      <c r="A54" s="530" t="s">
        <v>475</v>
      </c>
      <c r="B54" s="530"/>
      <c r="C54" s="543"/>
      <c r="D54" s="1918" t="s">
        <v>1879</v>
      </c>
      <c r="E54" s="1918"/>
    </row>
    <row r="55" spans="1:5" s="554" customFormat="1" ht="19.5" customHeight="1">
      <c r="A55" s="543"/>
      <c r="B55" s="543"/>
      <c r="C55" s="543"/>
      <c r="D55" s="543"/>
      <c r="E55" s="561"/>
    </row>
    <row r="56" spans="1:5" s="555" customFormat="1" ht="19.5" customHeight="1">
      <c r="A56" s="562" t="s">
        <v>496</v>
      </c>
      <c r="B56" s="562"/>
      <c r="C56" s="543"/>
      <c r="D56" s="148"/>
      <c r="E56" s="563" t="s">
        <v>486</v>
      </c>
    </row>
    <row r="57" spans="1:5" s="555" customFormat="1" ht="19.5" customHeight="1">
      <c r="A57" s="564" t="s">
        <v>394</v>
      </c>
      <c r="B57" s="564"/>
      <c r="C57" s="543"/>
      <c r="D57" s="565"/>
      <c r="E57" s="566" t="s">
        <v>497</v>
      </c>
    </row>
    <row r="58" spans="1:5" s="555" customFormat="1" ht="19.5" customHeight="1">
      <c r="A58" s="564"/>
      <c r="B58" s="564"/>
      <c r="C58" s="543"/>
      <c r="D58" s="543"/>
      <c r="E58" s="566"/>
    </row>
    <row r="59" spans="1:5" s="555" customFormat="1" ht="19.5" customHeight="1">
      <c r="A59" s="564"/>
      <c r="B59" s="564"/>
      <c r="C59" s="1919" t="s">
        <v>487</v>
      </c>
      <c r="D59" s="1919"/>
      <c r="E59" s="566"/>
    </row>
    <row r="60" spans="1:5" s="555" customFormat="1" ht="19.5" customHeight="1">
      <c r="A60" s="105" t="s">
        <v>2309</v>
      </c>
      <c r="B60" s="553" t="s">
        <v>265</v>
      </c>
      <c r="C60" s="568" t="s">
        <v>16</v>
      </c>
      <c r="D60" s="568" t="s">
        <v>278</v>
      </c>
      <c r="E60" s="1817" t="s">
        <v>2310</v>
      </c>
    </row>
    <row r="61" spans="1:5" s="555" customFormat="1" ht="19.5" customHeight="1">
      <c r="A61" s="167"/>
      <c r="B61" s="553" t="s">
        <v>266</v>
      </c>
      <c r="C61" s="568" t="s">
        <v>34</v>
      </c>
      <c r="D61" s="568" t="s">
        <v>356</v>
      </c>
      <c r="E61" s="170"/>
    </row>
    <row r="62" spans="1:5" s="555" customFormat="1" ht="19.5" customHeight="1">
      <c r="A62" s="570"/>
      <c r="B62" s="556"/>
      <c r="C62" s="557"/>
      <c r="D62" s="557"/>
      <c r="E62" s="207"/>
    </row>
    <row r="63" spans="1:5" s="555" customFormat="1" ht="12.75" customHeight="1">
      <c r="A63" s="65" t="s">
        <v>121</v>
      </c>
      <c r="B63" s="200">
        <f>SUM(B64:B72)</f>
        <v>660</v>
      </c>
      <c r="C63" s="200">
        <f>SUM(C64:C72)</f>
        <v>68481</v>
      </c>
      <c r="D63" s="200">
        <f>SUM(D64:D72)</f>
        <v>33483</v>
      </c>
      <c r="E63" s="66" t="s">
        <v>122</v>
      </c>
    </row>
    <row r="64" spans="1:5" s="554" customFormat="1" ht="12.75" customHeight="1">
      <c r="A64" s="201" t="s">
        <v>123</v>
      </c>
      <c r="B64" s="52">
        <v>30</v>
      </c>
      <c r="C64" s="52">
        <v>1981</v>
      </c>
      <c r="D64" s="52">
        <v>887</v>
      </c>
      <c r="E64" s="202" t="s">
        <v>124</v>
      </c>
    </row>
    <row r="65" spans="1:5" s="555" customFormat="1" ht="12.75" customHeight="1">
      <c r="A65" s="201" t="s">
        <v>125</v>
      </c>
      <c r="B65" s="52">
        <v>67</v>
      </c>
      <c r="C65" s="52">
        <v>5524</v>
      </c>
      <c r="D65" s="52">
        <v>2746</v>
      </c>
      <c r="E65" s="202" t="s">
        <v>126</v>
      </c>
    </row>
    <row r="66" spans="1:5" s="555" customFormat="1" ht="12.75" customHeight="1">
      <c r="A66" s="201" t="s">
        <v>223</v>
      </c>
      <c r="B66" s="176">
        <v>376</v>
      </c>
      <c r="C66" s="176">
        <v>42785</v>
      </c>
      <c r="D66" s="176">
        <v>20963</v>
      </c>
      <c r="E66" s="202" t="s">
        <v>128</v>
      </c>
    </row>
    <row r="67" spans="1:5" s="555" customFormat="1" ht="12.75" customHeight="1">
      <c r="A67" s="201" t="s">
        <v>129</v>
      </c>
      <c r="B67" s="52">
        <v>45</v>
      </c>
      <c r="C67" s="52">
        <v>5630</v>
      </c>
      <c r="D67" s="52">
        <v>2671</v>
      </c>
      <c r="E67" s="202" t="s">
        <v>130</v>
      </c>
    </row>
    <row r="68" spans="1:5" s="555" customFormat="1" ht="12.75" customHeight="1">
      <c r="A68" s="201" t="s">
        <v>131</v>
      </c>
      <c r="B68" s="52">
        <v>19</v>
      </c>
      <c r="C68" s="52">
        <v>1528</v>
      </c>
      <c r="D68" s="52">
        <v>770</v>
      </c>
      <c r="E68" s="202" t="s">
        <v>132</v>
      </c>
    </row>
    <row r="69" spans="1:5" s="555" customFormat="1" ht="12.75" customHeight="1">
      <c r="A69" s="201" t="s">
        <v>133</v>
      </c>
      <c r="B69" s="52">
        <v>40</v>
      </c>
      <c r="C69" s="52">
        <v>4862</v>
      </c>
      <c r="D69" s="52">
        <v>2399</v>
      </c>
      <c r="E69" s="202" t="s">
        <v>134</v>
      </c>
    </row>
    <row r="70" spans="1:5" s="554" customFormat="1" ht="12.75" customHeight="1">
      <c r="A70" s="201" t="s">
        <v>135</v>
      </c>
      <c r="B70" s="52">
        <v>40</v>
      </c>
      <c r="C70" s="52">
        <v>2559</v>
      </c>
      <c r="D70" s="52">
        <v>1242</v>
      </c>
      <c r="E70" s="202" t="s">
        <v>136</v>
      </c>
    </row>
    <row r="71" spans="1:5" s="555" customFormat="1" ht="12.75" customHeight="1">
      <c r="A71" s="201" t="s">
        <v>137</v>
      </c>
      <c r="B71" s="52">
        <v>36</v>
      </c>
      <c r="C71" s="52">
        <v>2973</v>
      </c>
      <c r="D71" s="52">
        <v>1484</v>
      </c>
      <c r="E71" s="202" t="s">
        <v>138</v>
      </c>
    </row>
    <row r="72" spans="1:5" s="555" customFormat="1" ht="12.75" customHeight="1">
      <c r="A72" s="201" t="s">
        <v>139</v>
      </c>
      <c r="B72" s="52">
        <v>7</v>
      </c>
      <c r="C72" s="52">
        <v>639</v>
      </c>
      <c r="D72" s="52">
        <v>321</v>
      </c>
      <c r="E72" s="202" t="s">
        <v>140</v>
      </c>
    </row>
    <row r="73" spans="1:5" s="555" customFormat="1" ht="12.75" customHeight="1">
      <c r="A73" s="71" t="s">
        <v>141</v>
      </c>
      <c r="B73" s="200">
        <f>SUM(B74:B81)</f>
        <v>172</v>
      </c>
      <c r="C73" s="200">
        <f>SUM(C74:C81)</f>
        <v>20554</v>
      </c>
      <c r="D73" s="200">
        <f>SUM(D74:D81)</f>
        <v>9962</v>
      </c>
      <c r="E73" s="72" t="s">
        <v>142</v>
      </c>
    </row>
    <row r="74" spans="1:5" s="555" customFormat="1" ht="12.75" customHeight="1">
      <c r="A74" s="201" t="s">
        <v>143</v>
      </c>
      <c r="B74" s="52">
        <v>3</v>
      </c>
      <c r="C74" s="52">
        <v>258</v>
      </c>
      <c r="D74" s="52">
        <v>116</v>
      </c>
      <c r="E74" s="202" t="s">
        <v>144</v>
      </c>
    </row>
    <row r="75" spans="1:5" s="555" customFormat="1" ht="12.75" customHeight="1">
      <c r="A75" s="201" t="s">
        <v>145</v>
      </c>
      <c r="B75" s="52">
        <v>4</v>
      </c>
      <c r="C75" s="52">
        <v>297</v>
      </c>
      <c r="D75" s="52">
        <v>143</v>
      </c>
      <c r="E75" s="202" t="s">
        <v>146</v>
      </c>
    </row>
    <row r="76" spans="1:5" s="555" customFormat="1" ht="12.75" customHeight="1">
      <c r="A76" s="201" t="s">
        <v>147</v>
      </c>
      <c r="B76" s="52">
        <v>13</v>
      </c>
      <c r="C76" s="52">
        <v>1459</v>
      </c>
      <c r="D76" s="52">
        <v>704</v>
      </c>
      <c r="E76" s="202" t="s">
        <v>148</v>
      </c>
    </row>
    <row r="77" spans="1:5" s="554" customFormat="1" ht="12.75" customHeight="1">
      <c r="A77" s="201" t="s">
        <v>149</v>
      </c>
      <c r="B77" s="52">
        <v>3</v>
      </c>
      <c r="C77" s="52">
        <v>311</v>
      </c>
      <c r="D77" s="52">
        <v>158</v>
      </c>
      <c r="E77" s="202" t="s">
        <v>150</v>
      </c>
    </row>
    <row r="78" spans="1:5" s="110" customFormat="1" ht="12.75" customHeight="1">
      <c r="A78" s="201" t="s">
        <v>151</v>
      </c>
      <c r="B78" s="52">
        <v>113</v>
      </c>
      <c r="C78" s="52">
        <v>13461</v>
      </c>
      <c r="D78" s="52">
        <v>6459</v>
      </c>
      <c r="E78" s="202" t="s">
        <v>152</v>
      </c>
    </row>
    <row r="79" spans="1:5" s="110" customFormat="1" ht="12.75" customHeight="1">
      <c r="A79" s="201" t="s">
        <v>153</v>
      </c>
      <c r="B79" s="52">
        <v>4</v>
      </c>
      <c r="C79" s="52">
        <v>541</v>
      </c>
      <c r="D79" s="52">
        <v>270</v>
      </c>
      <c r="E79" s="202" t="s">
        <v>154</v>
      </c>
    </row>
    <row r="80" spans="1:5" s="555" customFormat="1" ht="12.75" customHeight="1">
      <c r="A80" s="201" t="s">
        <v>155</v>
      </c>
      <c r="B80" s="52">
        <v>29</v>
      </c>
      <c r="C80" s="52">
        <v>3615</v>
      </c>
      <c r="D80" s="52">
        <v>1813</v>
      </c>
      <c r="E80" s="202" t="s">
        <v>1868</v>
      </c>
    </row>
    <row r="81" spans="1:5" s="555" customFormat="1" ht="12.75" customHeight="1">
      <c r="A81" s="201" t="s">
        <v>156</v>
      </c>
      <c r="B81" s="52">
        <v>3</v>
      </c>
      <c r="C81" s="52">
        <v>612</v>
      </c>
      <c r="D81" s="52">
        <v>299</v>
      </c>
      <c r="E81" s="202" t="s">
        <v>157</v>
      </c>
    </row>
    <row r="82" spans="1:5" ht="12.75" customHeight="1">
      <c r="A82" s="73" t="s">
        <v>158</v>
      </c>
      <c r="B82" s="200">
        <f>SUM(B83:B87)</f>
        <v>28</v>
      </c>
      <c r="C82" s="200">
        <f>SUM(C83:C87)</f>
        <v>2604</v>
      </c>
      <c r="D82" s="200">
        <f>SUM(D83:D87)</f>
        <v>1213</v>
      </c>
      <c r="E82" s="66" t="s">
        <v>159</v>
      </c>
    </row>
    <row r="83" spans="1:5" ht="12.75" customHeight="1">
      <c r="A83" s="201" t="s">
        <v>160</v>
      </c>
      <c r="B83" s="52">
        <v>16</v>
      </c>
      <c r="C83" s="52">
        <v>1743</v>
      </c>
      <c r="D83" s="52">
        <v>795</v>
      </c>
      <c r="E83" s="202" t="s">
        <v>161</v>
      </c>
    </row>
    <row r="84" spans="1:5" ht="12.75" customHeight="1">
      <c r="A84" s="201" t="s">
        <v>162</v>
      </c>
      <c r="B84" s="52">
        <v>5</v>
      </c>
      <c r="C84" s="52">
        <v>444</v>
      </c>
      <c r="D84" s="52">
        <v>211</v>
      </c>
      <c r="E84" s="202" t="s">
        <v>163</v>
      </c>
    </row>
    <row r="85" spans="1:5" ht="12.75" customHeight="1">
      <c r="A85" s="201" t="s">
        <v>164</v>
      </c>
      <c r="B85" s="52">
        <v>6</v>
      </c>
      <c r="C85" s="52">
        <v>299</v>
      </c>
      <c r="D85" s="52">
        <v>142</v>
      </c>
      <c r="E85" s="202" t="s">
        <v>165</v>
      </c>
    </row>
    <row r="86" spans="1:5" ht="12.75" customHeight="1">
      <c r="A86" s="201" t="s">
        <v>166</v>
      </c>
      <c r="B86" s="52">
        <v>1</v>
      </c>
      <c r="C86" s="52">
        <v>118</v>
      </c>
      <c r="D86" s="52">
        <v>65</v>
      </c>
      <c r="E86" s="202" t="s">
        <v>167</v>
      </c>
    </row>
    <row r="87" spans="1:5" ht="12.75" customHeight="1">
      <c r="A87" s="201" t="s">
        <v>168</v>
      </c>
      <c r="B87" s="52">
        <v>0</v>
      </c>
      <c r="C87" s="52">
        <v>0</v>
      </c>
      <c r="D87" s="52">
        <v>0</v>
      </c>
      <c r="E87" s="202" t="s">
        <v>169</v>
      </c>
    </row>
    <row r="88" spans="1:5" ht="12.75" customHeight="1">
      <c r="A88" s="71" t="s">
        <v>170</v>
      </c>
      <c r="B88" s="200">
        <f>SUM(B89:B94)</f>
        <v>132</v>
      </c>
      <c r="C88" s="200">
        <f>SUM(C89:C94)</f>
        <v>14256</v>
      </c>
      <c r="D88" s="200">
        <f>SUM(D89:D94)</f>
        <v>6515</v>
      </c>
      <c r="E88" s="72" t="s">
        <v>171</v>
      </c>
    </row>
    <row r="89" spans="1:5" ht="12.75" customHeight="1">
      <c r="A89" s="201" t="s">
        <v>172</v>
      </c>
      <c r="B89" s="52">
        <v>68</v>
      </c>
      <c r="C89" s="52">
        <v>7933</v>
      </c>
      <c r="D89" s="52">
        <v>3661</v>
      </c>
      <c r="E89" s="202" t="s">
        <v>173</v>
      </c>
    </row>
    <row r="90" spans="1:5" ht="12.75" customHeight="1">
      <c r="A90" s="201" t="s">
        <v>174</v>
      </c>
      <c r="B90" s="52">
        <v>9</v>
      </c>
      <c r="C90" s="52">
        <v>526</v>
      </c>
      <c r="D90" s="52">
        <v>241</v>
      </c>
      <c r="E90" s="202" t="s">
        <v>1870</v>
      </c>
    </row>
    <row r="91" spans="1:5" ht="12.75" customHeight="1">
      <c r="A91" s="201" t="s">
        <v>176</v>
      </c>
      <c r="B91" s="52">
        <v>40</v>
      </c>
      <c r="C91" s="52">
        <v>3837</v>
      </c>
      <c r="D91" s="52">
        <v>1722</v>
      </c>
      <c r="E91" s="202" t="s">
        <v>1875</v>
      </c>
    </row>
    <row r="92" spans="1:5" ht="12.75" customHeight="1">
      <c r="A92" s="201" t="s">
        <v>178</v>
      </c>
      <c r="B92" s="52">
        <v>9</v>
      </c>
      <c r="C92" s="52">
        <v>1333</v>
      </c>
      <c r="D92" s="52">
        <v>572</v>
      </c>
      <c r="E92" s="202" t="s">
        <v>179</v>
      </c>
    </row>
    <row r="93" spans="1:5" ht="12.75" customHeight="1">
      <c r="A93" s="201" t="s">
        <v>180</v>
      </c>
      <c r="B93" s="52">
        <v>0</v>
      </c>
      <c r="C93" s="52">
        <v>0</v>
      </c>
      <c r="D93" s="52">
        <v>0</v>
      </c>
      <c r="E93" s="202" t="s">
        <v>181</v>
      </c>
    </row>
    <row r="94" spans="1:5" ht="12.75" customHeight="1">
      <c r="A94" s="201" t="s">
        <v>182</v>
      </c>
      <c r="B94" s="52">
        <v>6</v>
      </c>
      <c r="C94" s="52">
        <v>627</v>
      </c>
      <c r="D94" s="52">
        <v>319</v>
      </c>
      <c r="E94" s="202" t="s">
        <v>183</v>
      </c>
    </row>
    <row r="95" spans="1:5" ht="12.75" customHeight="1">
      <c r="A95" s="74" t="s">
        <v>184</v>
      </c>
      <c r="B95" s="200">
        <f>SUM(B96:B99)</f>
        <v>13</v>
      </c>
      <c r="C95" s="200">
        <f>SUM(C96:C99)</f>
        <v>1084</v>
      </c>
      <c r="D95" s="200">
        <f>SUM(D96:D99)</f>
        <v>487</v>
      </c>
      <c r="E95" s="72" t="s">
        <v>185</v>
      </c>
    </row>
    <row r="96" spans="1:5" ht="12.75" customHeight="1">
      <c r="A96" s="201" t="s">
        <v>186</v>
      </c>
      <c r="B96" s="52">
        <v>0</v>
      </c>
      <c r="C96" s="52">
        <v>0</v>
      </c>
      <c r="D96" s="52">
        <v>0</v>
      </c>
      <c r="E96" s="202" t="s">
        <v>187</v>
      </c>
    </row>
    <row r="97" spans="1:5" ht="12.75" customHeight="1">
      <c r="A97" s="201" t="s">
        <v>188</v>
      </c>
      <c r="B97" s="52">
        <v>8</v>
      </c>
      <c r="C97" s="52">
        <v>669</v>
      </c>
      <c r="D97" s="52">
        <v>329</v>
      </c>
      <c r="E97" s="202" t="s">
        <v>189</v>
      </c>
    </row>
    <row r="98" spans="1:5" ht="12.75" customHeight="1">
      <c r="A98" s="201" t="s">
        <v>190</v>
      </c>
      <c r="B98" s="52">
        <v>0</v>
      </c>
      <c r="C98" s="52">
        <v>0</v>
      </c>
      <c r="D98" s="52">
        <v>0</v>
      </c>
      <c r="E98" s="202" t="s">
        <v>191</v>
      </c>
    </row>
    <row r="99" spans="1:5" ht="12.75" customHeight="1">
      <c r="A99" s="201" t="s">
        <v>192</v>
      </c>
      <c r="B99" s="52">
        <v>5</v>
      </c>
      <c r="C99" s="52">
        <v>415</v>
      </c>
      <c r="D99" s="52">
        <v>158</v>
      </c>
      <c r="E99" s="202" t="s">
        <v>193</v>
      </c>
    </row>
    <row r="100" spans="1:5" ht="12.75" customHeight="1">
      <c r="A100" s="65" t="s">
        <v>194</v>
      </c>
      <c r="B100" s="200">
        <f>SUM(B101:B104)</f>
        <v>71</v>
      </c>
      <c r="C100" s="200">
        <f>SUM(C101:C104)</f>
        <v>4703</v>
      </c>
      <c r="D100" s="200">
        <f>SUM(D101:D104)</f>
        <v>2054</v>
      </c>
      <c r="E100" s="72" t="s">
        <v>195</v>
      </c>
    </row>
    <row r="101" spans="1:5" ht="12.75" customHeight="1">
      <c r="A101" s="201" t="s">
        <v>196</v>
      </c>
      <c r="B101" s="52">
        <v>1</v>
      </c>
      <c r="C101" s="52">
        <v>50</v>
      </c>
      <c r="D101" s="52">
        <v>20</v>
      </c>
      <c r="E101" s="202" t="s">
        <v>197</v>
      </c>
    </row>
    <row r="102" spans="1:5" ht="12.75" customHeight="1">
      <c r="A102" s="201" t="s">
        <v>198</v>
      </c>
      <c r="B102" s="52">
        <v>12</v>
      </c>
      <c r="C102" s="52">
        <v>592</v>
      </c>
      <c r="D102" s="52">
        <v>243</v>
      </c>
      <c r="E102" s="202" t="s">
        <v>199</v>
      </c>
    </row>
    <row r="103" spans="1:5" ht="12.75" customHeight="1">
      <c r="A103" s="201" t="s">
        <v>200</v>
      </c>
      <c r="B103" s="52">
        <v>58</v>
      </c>
      <c r="C103" s="52">
        <v>4061</v>
      </c>
      <c r="D103" s="52">
        <v>1791</v>
      </c>
      <c r="E103" s="202" t="s">
        <v>201</v>
      </c>
    </row>
    <row r="104" spans="1:5" ht="12.75" customHeight="1">
      <c r="A104" s="201" t="s">
        <v>202</v>
      </c>
      <c r="B104" s="52">
        <v>0</v>
      </c>
      <c r="C104" s="52">
        <v>0</v>
      </c>
      <c r="D104" s="52">
        <v>0</v>
      </c>
      <c r="E104" s="202" t="s">
        <v>203</v>
      </c>
    </row>
    <row r="105" spans="1:5" ht="12.75" customHeight="1">
      <c r="A105" s="74" t="s">
        <v>204</v>
      </c>
      <c r="B105" s="200">
        <f>SUM(B106:B107)</f>
        <v>13</v>
      </c>
      <c r="C105" s="200">
        <f>SUM(C106:C107)</f>
        <v>1079</v>
      </c>
      <c r="D105" s="200">
        <f>SUM(D106:D107)</f>
        <v>522</v>
      </c>
      <c r="E105" s="72" t="s">
        <v>205</v>
      </c>
    </row>
    <row r="106" spans="1:5" ht="12.75" customHeight="1">
      <c r="A106" s="75" t="s">
        <v>206</v>
      </c>
      <c r="B106" s="52">
        <v>0</v>
      </c>
      <c r="C106" s="52">
        <v>0</v>
      </c>
      <c r="D106" s="52">
        <v>0</v>
      </c>
      <c r="E106" s="76" t="s">
        <v>207</v>
      </c>
    </row>
    <row r="107" spans="1:5" ht="12.75" customHeight="1">
      <c r="A107" s="51" t="s">
        <v>208</v>
      </c>
      <c r="B107" s="52">
        <v>13</v>
      </c>
      <c r="C107" s="52">
        <v>1079</v>
      </c>
      <c r="D107" s="52">
        <v>522</v>
      </c>
      <c r="E107" s="76" t="s">
        <v>209</v>
      </c>
    </row>
    <row r="108" spans="1:5" ht="12.75" customHeight="1">
      <c r="A108" s="204" t="s">
        <v>226</v>
      </c>
      <c r="B108" s="205">
        <f>B105+B100+B95+B88+B82+B73+B63+B47+B39+B29+B20+B11</f>
        <v>2062</v>
      </c>
      <c r="C108" s="205">
        <f>C105+C100+C95+C88+C82+C73+C63+C47+C39+C29+C20+C11</f>
        <v>208708</v>
      </c>
      <c r="D108" s="205">
        <f>D105+D100+D95+D88+D82+D73+D63+D47+D39+D29+D20+D11</f>
        <v>100781</v>
      </c>
      <c r="E108" s="206" t="s">
        <v>16</v>
      </c>
    </row>
    <row r="109" spans="1:5" ht="12.75" customHeight="1">
      <c r="A109" s="51" t="s">
        <v>2518</v>
      </c>
      <c r="B109" s="52">
        <v>0</v>
      </c>
      <c r="C109" s="52">
        <v>12950</v>
      </c>
      <c r="D109" s="52">
        <v>6265</v>
      </c>
      <c r="E109" s="76" t="s">
        <v>498</v>
      </c>
    </row>
    <row r="110" spans="1:5" ht="17.149999999999999" customHeight="1">
      <c r="A110" s="571" t="s">
        <v>499</v>
      </c>
      <c r="B110" s="136">
        <f>B108+B109</f>
        <v>2062</v>
      </c>
      <c r="C110" s="136">
        <f>C108+C109</f>
        <v>221658</v>
      </c>
      <c r="D110" s="136">
        <f>D108+D109</f>
        <v>107046</v>
      </c>
      <c r="E110" s="206" t="s">
        <v>227</v>
      </c>
    </row>
    <row r="111" spans="1:5" ht="19.5" customHeight="1">
      <c r="A111" s="182"/>
      <c r="B111" s="182"/>
      <c r="C111" s="178"/>
      <c r="D111" s="178"/>
      <c r="E111" s="569"/>
    </row>
    <row r="112" spans="1:5" ht="19.5" customHeight="1">
      <c r="A112" s="543"/>
      <c r="B112" s="543"/>
      <c r="C112" s="543"/>
      <c r="D112" s="543"/>
      <c r="E112" s="567"/>
    </row>
    <row r="113" spans="1:5" ht="19.5" customHeight="1">
      <c r="A113" s="543"/>
      <c r="B113" s="543"/>
      <c r="C113" s="543"/>
      <c r="D113" s="543"/>
      <c r="E113" s="567"/>
    </row>
    <row r="114" spans="1:5" ht="13">
      <c r="A114" s="465" t="s">
        <v>500</v>
      </c>
      <c r="B114" s="465"/>
      <c r="C114" s="178"/>
      <c r="D114" s="178"/>
      <c r="E114" s="477" t="s">
        <v>501</v>
      </c>
    </row>
    <row r="115" spans="1:5" ht="13">
      <c r="A115" s="31" t="s">
        <v>1873</v>
      </c>
      <c r="B115" s="31"/>
      <c r="C115" s="31"/>
      <c r="D115" s="2"/>
      <c r="E115" s="32" t="s">
        <v>1872</v>
      </c>
    </row>
    <row r="116" spans="1:5" ht="19.5" customHeight="1">
      <c r="E116" s="32"/>
    </row>
    <row r="117" spans="1:5" ht="19.5" customHeight="1">
      <c r="A117" s="543"/>
      <c r="B117" s="543"/>
      <c r="C117" s="543"/>
      <c r="D117" s="543"/>
      <c r="E117" s="567"/>
    </row>
  </sheetData>
  <dataConsolidate/>
  <mergeCells count="4">
    <mergeCell ref="D1:E1"/>
    <mergeCell ref="C6:D6"/>
    <mergeCell ref="D54:E54"/>
    <mergeCell ref="C59:D59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syncVertical="1" syncRef="A44">
    <tabColor rgb="FFFFFF00"/>
  </sheetPr>
  <dimension ref="A1:F71"/>
  <sheetViews>
    <sheetView showGridLines="0" view="pageLayout" topLeftCell="A44" zoomScale="70" zoomScalePageLayoutView="70" workbookViewId="0">
      <selection activeCell="F15" sqref="F15"/>
    </sheetView>
  </sheetViews>
  <sheetFormatPr defaultColWidth="11" defaultRowHeight="13"/>
  <cols>
    <col min="1" max="1" width="35.7265625" style="574" customWidth="1"/>
    <col min="2" max="2" width="12.81640625" style="574" customWidth="1"/>
    <col min="3" max="5" width="12.81640625" style="573" customWidth="1"/>
    <col min="6" max="6" width="34.26953125" style="574" customWidth="1"/>
    <col min="7" max="15" width="9.81640625" style="574" customWidth="1"/>
    <col min="16" max="19" width="11" style="574" customWidth="1"/>
    <col min="20" max="20" width="14.453125" style="574" customWidth="1"/>
    <col min="21" max="21" width="4.1796875" style="574" customWidth="1"/>
    <col min="22" max="22" width="13.26953125" style="574" customWidth="1"/>
    <col min="23" max="23" width="28.1796875" style="574" customWidth="1"/>
    <col min="24" max="24" width="11" style="574" customWidth="1"/>
    <col min="25" max="25" width="14.453125" style="574" customWidth="1"/>
    <col min="26" max="26" width="4.1796875" style="574" customWidth="1"/>
    <col min="27" max="28" width="11" style="574" customWidth="1"/>
    <col min="29" max="29" width="14.453125" style="574" customWidth="1"/>
    <col min="30" max="30" width="4.1796875" style="574" customWidth="1"/>
    <col min="31" max="31" width="14.453125" style="574" customWidth="1"/>
    <col min="32" max="237" width="11" style="574"/>
    <col min="238" max="238" width="33.7265625" style="574" customWidth="1"/>
    <col min="239" max="241" width="12.7265625" style="574" customWidth="1"/>
    <col min="242" max="242" width="33.7265625" style="574" customWidth="1"/>
    <col min="243" max="246" width="11.26953125" style="574" customWidth="1"/>
    <col min="247" max="247" width="31.7265625" style="574" customWidth="1"/>
    <col min="248" max="249" width="20.7265625" style="574" customWidth="1"/>
    <col min="250" max="253" width="11" style="574" customWidth="1"/>
    <col min="254" max="258" width="14.453125" style="574" customWidth="1"/>
    <col min="259" max="259" width="37.26953125" style="574" customWidth="1"/>
    <col min="260" max="261" width="11" style="574" customWidth="1"/>
    <col min="262" max="271" width="9.81640625" style="574" customWidth="1"/>
    <col min="272" max="275" width="11" style="574" customWidth="1"/>
    <col min="276" max="276" width="14.453125" style="574" customWidth="1"/>
    <col min="277" max="277" width="4.1796875" style="574" customWidth="1"/>
    <col min="278" max="278" width="13.26953125" style="574" customWidth="1"/>
    <col min="279" max="279" width="28.1796875" style="574" customWidth="1"/>
    <col min="280" max="280" width="11" style="574" customWidth="1"/>
    <col min="281" max="281" width="14.453125" style="574" customWidth="1"/>
    <col min="282" max="282" width="4.1796875" style="574" customWidth="1"/>
    <col min="283" max="284" width="11" style="574" customWidth="1"/>
    <col min="285" max="285" width="14.453125" style="574" customWidth="1"/>
    <col min="286" max="286" width="4.1796875" style="574" customWidth="1"/>
    <col min="287" max="287" width="14.453125" style="574" customWidth="1"/>
    <col min="288" max="493" width="11" style="574"/>
    <col min="494" max="494" width="33.7265625" style="574" customWidth="1"/>
    <col min="495" max="497" width="12.7265625" style="574" customWidth="1"/>
    <col min="498" max="498" width="33.7265625" style="574" customWidth="1"/>
    <col min="499" max="502" width="11.26953125" style="574" customWidth="1"/>
    <col min="503" max="503" width="31.7265625" style="574" customWidth="1"/>
    <col min="504" max="505" width="20.7265625" style="574" customWidth="1"/>
    <col min="506" max="509" width="11" style="574" customWidth="1"/>
    <col min="510" max="514" width="14.453125" style="574" customWidth="1"/>
    <col min="515" max="515" width="37.26953125" style="574" customWidth="1"/>
    <col min="516" max="517" width="11" style="574" customWidth="1"/>
    <col min="518" max="527" width="9.81640625" style="574" customWidth="1"/>
    <col min="528" max="531" width="11" style="574" customWidth="1"/>
    <col min="532" max="532" width="14.453125" style="574" customWidth="1"/>
    <col min="533" max="533" width="4.1796875" style="574" customWidth="1"/>
    <col min="534" max="534" width="13.26953125" style="574" customWidth="1"/>
    <col min="535" max="535" width="28.1796875" style="574" customWidth="1"/>
    <col min="536" max="536" width="11" style="574" customWidth="1"/>
    <col min="537" max="537" width="14.453125" style="574" customWidth="1"/>
    <col min="538" max="538" width="4.1796875" style="574" customWidth="1"/>
    <col min="539" max="540" width="11" style="574" customWidth="1"/>
    <col min="541" max="541" width="14.453125" style="574" customWidth="1"/>
    <col min="542" max="542" width="4.1796875" style="574" customWidth="1"/>
    <col min="543" max="543" width="14.453125" style="574" customWidth="1"/>
    <col min="544" max="749" width="11" style="574"/>
    <col min="750" max="750" width="33.7265625" style="574" customWidth="1"/>
    <col min="751" max="753" width="12.7265625" style="574" customWidth="1"/>
    <col min="754" max="754" width="33.7265625" style="574" customWidth="1"/>
    <col min="755" max="758" width="11.26953125" style="574" customWidth="1"/>
    <col min="759" max="759" width="31.7265625" style="574" customWidth="1"/>
    <col min="760" max="761" width="20.7265625" style="574" customWidth="1"/>
    <col min="762" max="765" width="11" style="574" customWidth="1"/>
    <col min="766" max="770" width="14.453125" style="574" customWidth="1"/>
    <col min="771" max="771" width="37.26953125" style="574" customWidth="1"/>
    <col min="772" max="773" width="11" style="574" customWidth="1"/>
    <col min="774" max="783" width="9.81640625" style="574" customWidth="1"/>
    <col min="784" max="787" width="11" style="574" customWidth="1"/>
    <col min="788" max="788" width="14.453125" style="574" customWidth="1"/>
    <col min="789" max="789" width="4.1796875" style="574" customWidth="1"/>
    <col min="790" max="790" width="13.26953125" style="574" customWidth="1"/>
    <col min="791" max="791" width="28.1796875" style="574" customWidth="1"/>
    <col min="792" max="792" width="11" style="574" customWidth="1"/>
    <col min="793" max="793" width="14.453125" style="574" customWidth="1"/>
    <col min="794" max="794" width="4.1796875" style="574" customWidth="1"/>
    <col min="795" max="796" width="11" style="574" customWidth="1"/>
    <col min="797" max="797" width="14.453125" style="574" customWidth="1"/>
    <col min="798" max="798" width="4.1796875" style="574" customWidth="1"/>
    <col min="799" max="799" width="14.453125" style="574" customWidth="1"/>
    <col min="800" max="1005" width="11" style="574"/>
    <col min="1006" max="1006" width="33.7265625" style="574" customWidth="1"/>
    <col min="1007" max="1009" width="12.7265625" style="574" customWidth="1"/>
    <col min="1010" max="1010" width="33.7265625" style="574" customWidth="1"/>
    <col min="1011" max="1014" width="11.26953125" style="574" customWidth="1"/>
    <col min="1015" max="1015" width="31.7265625" style="574" customWidth="1"/>
    <col min="1016" max="1017" width="20.7265625" style="574" customWidth="1"/>
    <col min="1018" max="1021" width="11" style="574" customWidth="1"/>
    <col min="1022" max="1026" width="14.453125" style="574" customWidth="1"/>
    <col min="1027" max="1027" width="37.26953125" style="574" customWidth="1"/>
    <col min="1028" max="1029" width="11" style="574" customWidth="1"/>
    <col min="1030" max="1039" width="9.81640625" style="574" customWidth="1"/>
    <col min="1040" max="1043" width="11" style="574" customWidth="1"/>
    <col min="1044" max="1044" width="14.453125" style="574" customWidth="1"/>
    <col min="1045" max="1045" width="4.1796875" style="574" customWidth="1"/>
    <col min="1046" max="1046" width="13.26953125" style="574" customWidth="1"/>
    <col min="1047" max="1047" width="28.1796875" style="574" customWidth="1"/>
    <col min="1048" max="1048" width="11" style="574" customWidth="1"/>
    <col min="1049" max="1049" width="14.453125" style="574" customWidth="1"/>
    <col min="1050" max="1050" width="4.1796875" style="574" customWidth="1"/>
    <col min="1051" max="1052" width="11" style="574" customWidth="1"/>
    <col min="1053" max="1053" width="14.453125" style="574" customWidth="1"/>
    <col min="1054" max="1054" width="4.1796875" style="574" customWidth="1"/>
    <col min="1055" max="1055" width="14.453125" style="574" customWidth="1"/>
    <col min="1056" max="1261" width="11" style="574"/>
    <col min="1262" max="1262" width="33.7265625" style="574" customWidth="1"/>
    <col min="1263" max="1265" width="12.7265625" style="574" customWidth="1"/>
    <col min="1266" max="1266" width="33.7265625" style="574" customWidth="1"/>
    <col min="1267" max="1270" width="11.26953125" style="574" customWidth="1"/>
    <col min="1271" max="1271" width="31.7265625" style="574" customWidth="1"/>
    <col min="1272" max="1273" width="20.7265625" style="574" customWidth="1"/>
    <col min="1274" max="1277" width="11" style="574" customWidth="1"/>
    <col min="1278" max="1282" width="14.453125" style="574" customWidth="1"/>
    <col min="1283" max="1283" width="37.26953125" style="574" customWidth="1"/>
    <col min="1284" max="1285" width="11" style="574" customWidth="1"/>
    <col min="1286" max="1295" width="9.81640625" style="574" customWidth="1"/>
    <col min="1296" max="1299" width="11" style="574" customWidth="1"/>
    <col min="1300" max="1300" width="14.453125" style="574" customWidth="1"/>
    <col min="1301" max="1301" width="4.1796875" style="574" customWidth="1"/>
    <col min="1302" max="1302" width="13.26953125" style="574" customWidth="1"/>
    <col min="1303" max="1303" width="28.1796875" style="574" customWidth="1"/>
    <col min="1304" max="1304" width="11" style="574" customWidth="1"/>
    <col min="1305" max="1305" width="14.453125" style="574" customWidth="1"/>
    <col min="1306" max="1306" width="4.1796875" style="574" customWidth="1"/>
    <col min="1307" max="1308" width="11" style="574" customWidth="1"/>
    <col min="1309" max="1309" width="14.453125" style="574" customWidth="1"/>
    <col min="1310" max="1310" width="4.1796875" style="574" customWidth="1"/>
    <col min="1311" max="1311" width="14.453125" style="574" customWidth="1"/>
    <col min="1312" max="1517" width="11" style="574"/>
    <col min="1518" max="1518" width="33.7265625" style="574" customWidth="1"/>
    <col min="1519" max="1521" width="12.7265625" style="574" customWidth="1"/>
    <col min="1522" max="1522" width="33.7265625" style="574" customWidth="1"/>
    <col min="1523" max="1526" width="11.26953125" style="574" customWidth="1"/>
    <col min="1527" max="1527" width="31.7265625" style="574" customWidth="1"/>
    <col min="1528" max="1529" width="20.7265625" style="574" customWidth="1"/>
    <col min="1530" max="1533" width="11" style="574" customWidth="1"/>
    <col min="1534" max="1538" width="14.453125" style="574" customWidth="1"/>
    <col min="1539" max="1539" width="37.26953125" style="574" customWidth="1"/>
    <col min="1540" max="1541" width="11" style="574" customWidth="1"/>
    <col min="1542" max="1551" width="9.81640625" style="574" customWidth="1"/>
    <col min="1552" max="1555" width="11" style="574" customWidth="1"/>
    <col min="1556" max="1556" width="14.453125" style="574" customWidth="1"/>
    <col min="1557" max="1557" width="4.1796875" style="574" customWidth="1"/>
    <col min="1558" max="1558" width="13.26953125" style="574" customWidth="1"/>
    <col min="1559" max="1559" width="28.1796875" style="574" customWidth="1"/>
    <col min="1560" max="1560" width="11" style="574" customWidth="1"/>
    <col min="1561" max="1561" width="14.453125" style="574" customWidth="1"/>
    <col min="1562" max="1562" width="4.1796875" style="574" customWidth="1"/>
    <col min="1563" max="1564" width="11" style="574" customWidth="1"/>
    <col min="1565" max="1565" width="14.453125" style="574" customWidth="1"/>
    <col min="1566" max="1566" width="4.1796875" style="574" customWidth="1"/>
    <col min="1567" max="1567" width="14.453125" style="574" customWidth="1"/>
    <col min="1568" max="1773" width="11" style="574"/>
    <col min="1774" max="1774" width="33.7265625" style="574" customWidth="1"/>
    <col min="1775" max="1777" width="12.7265625" style="574" customWidth="1"/>
    <col min="1778" max="1778" width="33.7265625" style="574" customWidth="1"/>
    <col min="1779" max="1782" width="11.26953125" style="574" customWidth="1"/>
    <col min="1783" max="1783" width="31.7265625" style="574" customWidth="1"/>
    <col min="1784" max="1785" width="20.7265625" style="574" customWidth="1"/>
    <col min="1786" max="1789" width="11" style="574" customWidth="1"/>
    <col min="1790" max="1794" width="14.453125" style="574" customWidth="1"/>
    <col min="1795" max="1795" width="37.26953125" style="574" customWidth="1"/>
    <col min="1796" max="1797" width="11" style="574" customWidth="1"/>
    <col min="1798" max="1807" width="9.81640625" style="574" customWidth="1"/>
    <col min="1808" max="1811" width="11" style="574" customWidth="1"/>
    <col min="1812" max="1812" width="14.453125" style="574" customWidth="1"/>
    <col min="1813" max="1813" width="4.1796875" style="574" customWidth="1"/>
    <col min="1814" max="1814" width="13.26953125" style="574" customWidth="1"/>
    <col min="1815" max="1815" width="28.1796875" style="574" customWidth="1"/>
    <col min="1816" max="1816" width="11" style="574" customWidth="1"/>
    <col min="1817" max="1817" width="14.453125" style="574" customWidth="1"/>
    <col min="1818" max="1818" width="4.1796875" style="574" customWidth="1"/>
    <col min="1819" max="1820" width="11" style="574" customWidth="1"/>
    <col min="1821" max="1821" width="14.453125" style="574" customWidth="1"/>
    <col min="1822" max="1822" width="4.1796875" style="574" customWidth="1"/>
    <col min="1823" max="1823" width="14.453125" style="574" customWidth="1"/>
    <col min="1824" max="2029" width="11" style="574"/>
    <col min="2030" max="2030" width="33.7265625" style="574" customWidth="1"/>
    <col min="2031" max="2033" width="12.7265625" style="574" customWidth="1"/>
    <col min="2034" max="2034" width="33.7265625" style="574" customWidth="1"/>
    <col min="2035" max="2038" width="11.26953125" style="574" customWidth="1"/>
    <col min="2039" max="2039" width="31.7265625" style="574" customWidth="1"/>
    <col min="2040" max="2041" width="20.7265625" style="574" customWidth="1"/>
    <col min="2042" max="2045" width="11" style="574" customWidth="1"/>
    <col min="2046" max="2050" width="14.453125" style="574" customWidth="1"/>
    <col min="2051" max="2051" width="37.26953125" style="574" customWidth="1"/>
    <col min="2052" max="2053" width="11" style="574" customWidth="1"/>
    <col min="2054" max="2063" width="9.81640625" style="574" customWidth="1"/>
    <col min="2064" max="2067" width="11" style="574" customWidth="1"/>
    <col min="2068" max="2068" width="14.453125" style="574" customWidth="1"/>
    <col min="2069" max="2069" width="4.1796875" style="574" customWidth="1"/>
    <col min="2070" max="2070" width="13.26953125" style="574" customWidth="1"/>
    <col min="2071" max="2071" width="28.1796875" style="574" customWidth="1"/>
    <col min="2072" max="2072" width="11" style="574" customWidth="1"/>
    <col min="2073" max="2073" width="14.453125" style="574" customWidth="1"/>
    <col min="2074" max="2074" width="4.1796875" style="574" customWidth="1"/>
    <col min="2075" max="2076" width="11" style="574" customWidth="1"/>
    <col min="2077" max="2077" width="14.453125" style="574" customWidth="1"/>
    <col min="2078" max="2078" width="4.1796875" style="574" customWidth="1"/>
    <col min="2079" max="2079" width="14.453125" style="574" customWidth="1"/>
    <col min="2080" max="2285" width="11" style="574"/>
    <col min="2286" max="2286" width="33.7265625" style="574" customWidth="1"/>
    <col min="2287" max="2289" width="12.7265625" style="574" customWidth="1"/>
    <col min="2290" max="2290" width="33.7265625" style="574" customWidth="1"/>
    <col min="2291" max="2294" width="11.26953125" style="574" customWidth="1"/>
    <col min="2295" max="2295" width="31.7265625" style="574" customWidth="1"/>
    <col min="2296" max="2297" width="20.7265625" style="574" customWidth="1"/>
    <col min="2298" max="2301" width="11" style="574" customWidth="1"/>
    <col min="2302" max="2306" width="14.453125" style="574" customWidth="1"/>
    <col min="2307" max="2307" width="37.26953125" style="574" customWidth="1"/>
    <col min="2308" max="2309" width="11" style="574" customWidth="1"/>
    <col min="2310" max="2319" width="9.81640625" style="574" customWidth="1"/>
    <col min="2320" max="2323" width="11" style="574" customWidth="1"/>
    <col min="2324" max="2324" width="14.453125" style="574" customWidth="1"/>
    <col min="2325" max="2325" width="4.1796875" style="574" customWidth="1"/>
    <col min="2326" max="2326" width="13.26953125" style="574" customWidth="1"/>
    <col min="2327" max="2327" width="28.1796875" style="574" customWidth="1"/>
    <col min="2328" max="2328" width="11" style="574" customWidth="1"/>
    <col min="2329" max="2329" width="14.453125" style="574" customWidth="1"/>
    <col min="2330" max="2330" width="4.1796875" style="574" customWidth="1"/>
    <col min="2331" max="2332" width="11" style="574" customWidth="1"/>
    <col min="2333" max="2333" width="14.453125" style="574" customWidth="1"/>
    <col min="2334" max="2334" width="4.1796875" style="574" customWidth="1"/>
    <col min="2335" max="2335" width="14.453125" style="574" customWidth="1"/>
    <col min="2336" max="2541" width="11" style="574"/>
    <col min="2542" max="2542" width="33.7265625" style="574" customWidth="1"/>
    <col min="2543" max="2545" width="12.7265625" style="574" customWidth="1"/>
    <col min="2546" max="2546" width="33.7265625" style="574" customWidth="1"/>
    <col min="2547" max="2550" width="11.26953125" style="574" customWidth="1"/>
    <col min="2551" max="2551" width="31.7265625" style="574" customWidth="1"/>
    <col min="2552" max="2553" width="20.7265625" style="574" customWidth="1"/>
    <col min="2554" max="2557" width="11" style="574" customWidth="1"/>
    <col min="2558" max="2562" width="14.453125" style="574" customWidth="1"/>
    <col min="2563" max="2563" width="37.26953125" style="574" customWidth="1"/>
    <col min="2564" max="2565" width="11" style="574" customWidth="1"/>
    <col min="2566" max="2575" width="9.81640625" style="574" customWidth="1"/>
    <col min="2576" max="2579" width="11" style="574" customWidth="1"/>
    <col min="2580" max="2580" width="14.453125" style="574" customWidth="1"/>
    <col min="2581" max="2581" width="4.1796875" style="574" customWidth="1"/>
    <col min="2582" max="2582" width="13.26953125" style="574" customWidth="1"/>
    <col min="2583" max="2583" width="28.1796875" style="574" customWidth="1"/>
    <col min="2584" max="2584" width="11" style="574" customWidth="1"/>
    <col min="2585" max="2585" width="14.453125" style="574" customWidth="1"/>
    <col min="2586" max="2586" width="4.1796875" style="574" customWidth="1"/>
    <col min="2587" max="2588" width="11" style="574" customWidth="1"/>
    <col min="2589" max="2589" width="14.453125" style="574" customWidth="1"/>
    <col min="2590" max="2590" width="4.1796875" style="574" customWidth="1"/>
    <col min="2591" max="2591" width="14.453125" style="574" customWidth="1"/>
    <col min="2592" max="2797" width="11" style="574"/>
    <col min="2798" max="2798" width="33.7265625" style="574" customWidth="1"/>
    <col min="2799" max="2801" width="12.7265625" style="574" customWidth="1"/>
    <col min="2802" max="2802" width="33.7265625" style="574" customWidth="1"/>
    <col min="2803" max="2806" width="11.26953125" style="574" customWidth="1"/>
    <col min="2807" max="2807" width="31.7265625" style="574" customWidth="1"/>
    <col min="2808" max="2809" width="20.7265625" style="574" customWidth="1"/>
    <col min="2810" max="2813" width="11" style="574" customWidth="1"/>
    <col min="2814" max="2818" width="14.453125" style="574" customWidth="1"/>
    <col min="2819" max="2819" width="37.26953125" style="574" customWidth="1"/>
    <col min="2820" max="2821" width="11" style="574" customWidth="1"/>
    <col min="2822" max="2831" width="9.81640625" style="574" customWidth="1"/>
    <col min="2832" max="2835" width="11" style="574" customWidth="1"/>
    <col min="2836" max="2836" width="14.453125" style="574" customWidth="1"/>
    <col min="2837" max="2837" width="4.1796875" style="574" customWidth="1"/>
    <col min="2838" max="2838" width="13.26953125" style="574" customWidth="1"/>
    <col min="2839" max="2839" width="28.1796875" style="574" customWidth="1"/>
    <col min="2840" max="2840" width="11" style="574" customWidth="1"/>
    <col min="2841" max="2841" width="14.453125" style="574" customWidth="1"/>
    <col min="2842" max="2842" width="4.1796875" style="574" customWidth="1"/>
    <col min="2843" max="2844" width="11" style="574" customWidth="1"/>
    <col min="2845" max="2845" width="14.453125" style="574" customWidth="1"/>
    <col min="2846" max="2846" width="4.1796875" style="574" customWidth="1"/>
    <col min="2847" max="2847" width="14.453125" style="574" customWidth="1"/>
    <col min="2848" max="3053" width="11" style="574"/>
    <col min="3054" max="3054" width="33.7265625" style="574" customWidth="1"/>
    <col min="3055" max="3057" width="12.7265625" style="574" customWidth="1"/>
    <col min="3058" max="3058" width="33.7265625" style="574" customWidth="1"/>
    <col min="3059" max="3062" width="11.26953125" style="574" customWidth="1"/>
    <col min="3063" max="3063" width="31.7265625" style="574" customWidth="1"/>
    <col min="3064" max="3065" width="20.7265625" style="574" customWidth="1"/>
    <col min="3066" max="3069" width="11" style="574" customWidth="1"/>
    <col min="3070" max="3074" width="14.453125" style="574" customWidth="1"/>
    <col min="3075" max="3075" width="37.26953125" style="574" customWidth="1"/>
    <col min="3076" max="3077" width="11" style="574" customWidth="1"/>
    <col min="3078" max="3087" width="9.81640625" style="574" customWidth="1"/>
    <col min="3088" max="3091" width="11" style="574" customWidth="1"/>
    <col min="3092" max="3092" width="14.453125" style="574" customWidth="1"/>
    <col min="3093" max="3093" width="4.1796875" style="574" customWidth="1"/>
    <col min="3094" max="3094" width="13.26953125" style="574" customWidth="1"/>
    <col min="3095" max="3095" width="28.1796875" style="574" customWidth="1"/>
    <col min="3096" max="3096" width="11" style="574" customWidth="1"/>
    <col min="3097" max="3097" width="14.453125" style="574" customWidth="1"/>
    <col min="3098" max="3098" width="4.1796875" style="574" customWidth="1"/>
    <col min="3099" max="3100" width="11" style="574" customWidth="1"/>
    <col min="3101" max="3101" width="14.453125" style="574" customWidth="1"/>
    <col min="3102" max="3102" width="4.1796875" style="574" customWidth="1"/>
    <col min="3103" max="3103" width="14.453125" style="574" customWidth="1"/>
    <col min="3104" max="3309" width="11" style="574"/>
    <col min="3310" max="3310" width="33.7265625" style="574" customWidth="1"/>
    <col min="3311" max="3313" width="12.7265625" style="574" customWidth="1"/>
    <col min="3314" max="3314" width="33.7265625" style="574" customWidth="1"/>
    <col min="3315" max="3318" width="11.26953125" style="574" customWidth="1"/>
    <col min="3319" max="3319" width="31.7265625" style="574" customWidth="1"/>
    <col min="3320" max="3321" width="20.7265625" style="574" customWidth="1"/>
    <col min="3322" max="3325" width="11" style="574" customWidth="1"/>
    <col min="3326" max="3330" width="14.453125" style="574" customWidth="1"/>
    <col min="3331" max="3331" width="37.26953125" style="574" customWidth="1"/>
    <col min="3332" max="3333" width="11" style="574" customWidth="1"/>
    <col min="3334" max="3343" width="9.81640625" style="574" customWidth="1"/>
    <col min="3344" max="3347" width="11" style="574" customWidth="1"/>
    <col min="3348" max="3348" width="14.453125" style="574" customWidth="1"/>
    <col min="3349" max="3349" width="4.1796875" style="574" customWidth="1"/>
    <col min="3350" max="3350" width="13.26953125" style="574" customWidth="1"/>
    <col min="3351" max="3351" width="28.1796875" style="574" customWidth="1"/>
    <col min="3352" max="3352" width="11" style="574" customWidth="1"/>
    <col min="3353" max="3353" width="14.453125" style="574" customWidth="1"/>
    <col min="3354" max="3354" width="4.1796875" style="574" customWidth="1"/>
    <col min="3355" max="3356" width="11" style="574" customWidth="1"/>
    <col min="3357" max="3357" width="14.453125" style="574" customWidth="1"/>
    <col min="3358" max="3358" width="4.1796875" style="574" customWidth="1"/>
    <col min="3359" max="3359" width="14.453125" style="574" customWidth="1"/>
    <col min="3360" max="3565" width="11" style="574"/>
    <col min="3566" max="3566" width="33.7265625" style="574" customWidth="1"/>
    <col min="3567" max="3569" width="12.7265625" style="574" customWidth="1"/>
    <col min="3570" max="3570" width="33.7265625" style="574" customWidth="1"/>
    <col min="3571" max="3574" width="11.26953125" style="574" customWidth="1"/>
    <col min="3575" max="3575" width="31.7265625" style="574" customWidth="1"/>
    <col min="3576" max="3577" width="20.7265625" style="574" customWidth="1"/>
    <col min="3578" max="3581" width="11" style="574" customWidth="1"/>
    <col min="3582" max="3586" width="14.453125" style="574" customWidth="1"/>
    <col min="3587" max="3587" width="37.26953125" style="574" customWidth="1"/>
    <col min="3588" max="3589" width="11" style="574" customWidth="1"/>
    <col min="3590" max="3599" width="9.81640625" style="574" customWidth="1"/>
    <col min="3600" max="3603" width="11" style="574" customWidth="1"/>
    <col min="3604" max="3604" width="14.453125" style="574" customWidth="1"/>
    <col min="3605" max="3605" width="4.1796875" style="574" customWidth="1"/>
    <col min="3606" max="3606" width="13.26953125" style="574" customWidth="1"/>
    <col min="3607" max="3607" width="28.1796875" style="574" customWidth="1"/>
    <col min="3608" max="3608" width="11" style="574" customWidth="1"/>
    <col min="3609" max="3609" width="14.453125" style="574" customWidth="1"/>
    <col min="3610" max="3610" width="4.1796875" style="574" customWidth="1"/>
    <col min="3611" max="3612" width="11" style="574" customWidth="1"/>
    <col min="3613" max="3613" width="14.453125" style="574" customWidth="1"/>
    <col min="3614" max="3614" width="4.1796875" style="574" customWidth="1"/>
    <col min="3615" max="3615" width="14.453125" style="574" customWidth="1"/>
    <col min="3616" max="3821" width="11" style="574"/>
    <col min="3822" max="3822" width="33.7265625" style="574" customWidth="1"/>
    <col min="3823" max="3825" width="12.7265625" style="574" customWidth="1"/>
    <col min="3826" max="3826" width="33.7265625" style="574" customWidth="1"/>
    <col min="3827" max="3830" width="11.26953125" style="574" customWidth="1"/>
    <col min="3831" max="3831" width="31.7265625" style="574" customWidth="1"/>
    <col min="3832" max="3833" width="20.7265625" style="574" customWidth="1"/>
    <col min="3834" max="3837" width="11" style="574" customWidth="1"/>
    <col min="3838" max="3842" width="14.453125" style="574" customWidth="1"/>
    <col min="3843" max="3843" width="37.26953125" style="574" customWidth="1"/>
    <col min="3844" max="3845" width="11" style="574" customWidth="1"/>
    <col min="3846" max="3855" width="9.81640625" style="574" customWidth="1"/>
    <col min="3856" max="3859" width="11" style="574" customWidth="1"/>
    <col min="3860" max="3860" width="14.453125" style="574" customWidth="1"/>
    <col min="3861" max="3861" width="4.1796875" style="574" customWidth="1"/>
    <col min="3862" max="3862" width="13.26953125" style="574" customWidth="1"/>
    <col min="3863" max="3863" width="28.1796875" style="574" customWidth="1"/>
    <col min="3864" max="3864" width="11" style="574" customWidth="1"/>
    <col min="3865" max="3865" width="14.453125" style="574" customWidth="1"/>
    <col min="3866" max="3866" width="4.1796875" style="574" customWidth="1"/>
    <col min="3867" max="3868" width="11" style="574" customWidth="1"/>
    <col min="3869" max="3869" width="14.453125" style="574" customWidth="1"/>
    <col min="3870" max="3870" width="4.1796875" style="574" customWidth="1"/>
    <col min="3871" max="3871" width="14.453125" style="574" customWidth="1"/>
    <col min="3872" max="4077" width="11" style="574"/>
    <col min="4078" max="4078" width="33.7265625" style="574" customWidth="1"/>
    <col min="4079" max="4081" width="12.7265625" style="574" customWidth="1"/>
    <col min="4082" max="4082" width="33.7265625" style="574" customWidth="1"/>
    <col min="4083" max="4086" width="11.26953125" style="574" customWidth="1"/>
    <col min="4087" max="4087" width="31.7265625" style="574" customWidth="1"/>
    <col min="4088" max="4089" width="20.7265625" style="574" customWidth="1"/>
    <col min="4090" max="4093" width="11" style="574" customWidth="1"/>
    <col min="4094" max="4098" width="14.453125" style="574" customWidth="1"/>
    <col min="4099" max="4099" width="37.26953125" style="574" customWidth="1"/>
    <col min="4100" max="4101" width="11" style="574" customWidth="1"/>
    <col min="4102" max="4111" width="9.81640625" style="574" customWidth="1"/>
    <col min="4112" max="4115" width="11" style="574" customWidth="1"/>
    <col min="4116" max="4116" width="14.453125" style="574" customWidth="1"/>
    <col min="4117" max="4117" width="4.1796875" style="574" customWidth="1"/>
    <col min="4118" max="4118" width="13.26953125" style="574" customWidth="1"/>
    <col min="4119" max="4119" width="28.1796875" style="574" customWidth="1"/>
    <col min="4120" max="4120" width="11" style="574" customWidth="1"/>
    <col min="4121" max="4121" width="14.453125" style="574" customWidth="1"/>
    <col min="4122" max="4122" width="4.1796875" style="574" customWidth="1"/>
    <col min="4123" max="4124" width="11" style="574" customWidth="1"/>
    <col min="4125" max="4125" width="14.453125" style="574" customWidth="1"/>
    <col min="4126" max="4126" width="4.1796875" style="574" customWidth="1"/>
    <col min="4127" max="4127" width="14.453125" style="574" customWidth="1"/>
    <col min="4128" max="4333" width="11" style="574"/>
    <col min="4334" max="4334" width="33.7265625" style="574" customWidth="1"/>
    <col min="4335" max="4337" width="12.7265625" style="574" customWidth="1"/>
    <col min="4338" max="4338" width="33.7265625" style="574" customWidth="1"/>
    <col min="4339" max="4342" width="11.26953125" style="574" customWidth="1"/>
    <col min="4343" max="4343" width="31.7265625" style="574" customWidth="1"/>
    <col min="4344" max="4345" width="20.7265625" style="574" customWidth="1"/>
    <col min="4346" max="4349" width="11" style="574" customWidth="1"/>
    <col min="4350" max="4354" width="14.453125" style="574" customWidth="1"/>
    <col min="4355" max="4355" width="37.26953125" style="574" customWidth="1"/>
    <col min="4356" max="4357" width="11" style="574" customWidth="1"/>
    <col min="4358" max="4367" width="9.81640625" style="574" customWidth="1"/>
    <col min="4368" max="4371" width="11" style="574" customWidth="1"/>
    <col min="4372" max="4372" width="14.453125" style="574" customWidth="1"/>
    <col min="4373" max="4373" width="4.1796875" style="574" customWidth="1"/>
    <col min="4374" max="4374" width="13.26953125" style="574" customWidth="1"/>
    <col min="4375" max="4375" width="28.1796875" style="574" customWidth="1"/>
    <col min="4376" max="4376" width="11" style="574" customWidth="1"/>
    <col min="4377" max="4377" width="14.453125" style="574" customWidth="1"/>
    <col min="4378" max="4378" width="4.1796875" style="574" customWidth="1"/>
    <col min="4379" max="4380" width="11" style="574" customWidth="1"/>
    <col min="4381" max="4381" width="14.453125" style="574" customWidth="1"/>
    <col min="4382" max="4382" width="4.1796875" style="574" customWidth="1"/>
    <col min="4383" max="4383" width="14.453125" style="574" customWidth="1"/>
    <col min="4384" max="4589" width="11" style="574"/>
    <col min="4590" max="4590" width="33.7265625" style="574" customWidth="1"/>
    <col min="4591" max="4593" width="12.7265625" style="574" customWidth="1"/>
    <col min="4594" max="4594" width="33.7265625" style="574" customWidth="1"/>
    <col min="4595" max="4598" width="11.26953125" style="574" customWidth="1"/>
    <col min="4599" max="4599" width="31.7265625" style="574" customWidth="1"/>
    <col min="4600" max="4601" width="20.7265625" style="574" customWidth="1"/>
    <col min="4602" max="4605" width="11" style="574" customWidth="1"/>
    <col min="4606" max="4610" width="14.453125" style="574" customWidth="1"/>
    <col min="4611" max="4611" width="37.26953125" style="574" customWidth="1"/>
    <col min="4612" max="4613" width="11" style="574" customWidth="1"/>
    <col min="4614" max="4623" width="9.81640625" style="574" customWidth="1"/>
    <col min="4624" max="4627" width="11" style="574" customWidth="1"/>
    <col min="4628" max="4628" width="14.453125" style="574" customWidth="1"/>
    <col min="4629" max="4629" width="4.1796875" style="574" customWidth="1"/>
    <col min="4630" max="4630" width="13.26953125" style="574" customWidth="1"/>
    <col min="4631" max="4631" width="28.1796875" style="574" customWidth="1"/>
    <col min="4632" max="4632" width="11" style="574" customWidth="1"/>
    <col min="4633" max="4633" width="14.453125" style="574" customWidth="1"/>
    <col min="4634" max="4634" width="4.1796875" style="574" customWidth="1"/>
    <col min="4635" max="4636" width="11" style="574" customWidth="1"/>
    <col min="4637" max="4637" width="14.453125" style="574" customWidth="1"/>
    <col min="4638" max="4638" width="4.1796875" style="574" customWidth="1"/>
    <col min="4639" max="4639" width="14.453125" style="574" customWidth="1"/>
    <col min="4640" max="4845" width="11" style="574"/>
    <col min="4846" max="4846" width="33.7265625" style="574" customWidth="1"/>
    <col min="4847" max="4849" width="12.7265625" style="574" customWidth="1"/>
    <col min="4850" max="4850" width="33.7265625" style="574" customWidth="1"/>
    <col min="4851" max="4854" width="11.26953125" style="574" customWidth="1"/>
    <col min="4855" max="4855" width="31.7265625" style="574" customWidth="1"/>
    <col min="4856" max="4857" width="20.7265625" style="574" customWidth="1"/>
    <col min="4858" max="4861" width="11" style="574" customWidth="1"/>
    <col min="4862" max="4866" width="14.453125" style="574" customWidth="1"/>
    <col min="4867" max="4867" width="37.26953125" style="574" customWidth="1"/>
    <col min="4868" max="4869" width="11" style="574" customWidth="1"/>
    <col min="4870" max="4879" width="9.81640625" style="574" customWidth="1"/>
    <col min="4880" max="4883" width="11" style="574" customWidth="1"/>
    <col min="4884" max="4884" width="14.453125" style="574" customWidth="1"/>
    <col min="4885" max="4885" width="4.1796875" style="574" customWidth="1"/>
    <col min="4886" max="4886" width="13.26953125" style="574" customWidth="1"/>
    <col min="4887" max="4887" width="28.1796875" style="574" customWidth="1"/>
    <col min="4888" max="4888" width="11" style="574" customWidth="1"/>
    <col min="4889" max="4889" width="14.453125" style="574" customWidth="1"/>
    <col min="4890" max="4890" width="4.1796875" style="574" customWidth="1"/>
    <col min="4891" max="4892" width="11" style="574" customWidth="1"/>
    <col min="4893" max="4893" width="14.453125" style="574" customWidth="1"/>
    <col min="4894" max="4894" width="4.1796875" style="574" customWidth="1"/>
    <col min="4895" max="4895" width="14.453125" style="574" customWidth="1"/>
    <col min="4896" max="5101" width="11" style="574"/>
    <col min="5102" max="5102" width="33.7265625" style="574" customWidth="1"/>
    <col min="5103" max="5105" width="12.7265625" style="574" customWidth="1"/>
    <col min="5106" max="5106" width="33.7265625" style="574" customWidth="1"/>
    <col min="5107" max="5110" width="11.26953125" style="574" customWidth="1"/>
    <col min="5111" max="5111" width="31.7265625" style="574" customWidth="1"/>
    <col min="5112" max="5113" width="20.7265625" style="574" customWidth="1"/>
    <col min="5114" max="5117" width="11" style="574" customWidth="1"/>
    <col min="5118" max="5122" width="14.453125" style="574" customWidth="1"/>
    <col min="5123" max="5123" width="37.26953125" style="574" customWidth="1"/>
    <col min="5124" max="5125" width="11" style="574" customWidth="1"/>
    <col min="5126" max="5135" width="9.81640625" style="574" customWidth="1"/>
    <col min="5136" max="5139" width="11" style="574" customWidth="1"/>
    <col min="5140" max="5140" width="14.453125" style="574" customWidth="1"/>
    <col min="5141" max="5141" width="4.1796875" style="574" customWidth="1"/>
    <col min="5142" max="5142" width="13.26953125" style="574" customWidth="1"/>
    <col min="5143" max="5143" width="28.1796875" style="574" customWidth="1"/>
    <col min="5144" max="5144" width="11" style="574" customWidth="1"/>
    <col min="5145" max="5145" width="14.453125" style="574" customWidth="1"/>
    <col min="5146" max="5146" width="4.1796875" style="574" customWidth="1"/>
    <col min="5147" max="5148" width="11" style="574" customWidth="1"/>
    <col min="5149" max="5149" width="14.453125" style="574" customWidth="1"/>
    <col min="5150" max="5150" width="4.1796875" style="574" customWidth="1"/>
    <col min="5151" max="5151" width="14.453125" style="574" customWidth="1"/>
    <col min="5152" max="5357" width="11" style="574"/>
    <col min="5358" max="5358" width="33.7265625" style="574" customWidth="1"/>
    <col min="5359" max="5361" width="12.7265625" style="574" customWidth="1"/>
    <col min="5362" max="5362" width="33.7265625" style="574" customWidth="1"/>
    <col min="5363" max="5366" width="11.26953125" style="574" customWidth="1"/>
    <col min="5367" max="5367" width="31.7265625" style="574" customWidth="1"/>
    <col min="5368" max="5369" width="20.7265625" style="574" customWidth="1"/>
    <col min="5370" max="5373" width="11" style="574" customWidth="1"/>
    <col min="5374" max="5378" width="14.453125" style="574" customWidth="1"/>
    <col min="5379" max="5379" width="37.26953125" style="574" customWidth="1"/>
    <col min="5380" max="5381" width="11" style="574" customWidth="1"/>
    <col min="5382" max="5391" width="9.81640625" style="574" customWidth="1"/>
    <col min="5392" max="5395" width="11" style="574" customWidth="1"/>
    <col min="5396" max="5396" width="14.453125" style="574" customWidth="1"/>
    <col min="5397" max="5397" width="4.1796875" style="574" customWidth="1"/>
    <col min="5398" max="5398" width="13.26953125" style="574" customWidth="1"/>
    <col min="5399" max="5399" width="28.1796875" style="574" customWidth="1"/>
    <col min="5400" max="5400" width="11" style="574" customWidth="1"/>
    <col min="5401" max="5401" width="14.453125" style="574" customWidth="1"/>
    <col min="5402" max="5402" width="4.1796875" style="574" customWidth="1"/>
    <col min="5403" max="5404" width="11" style="574" customWidth="1"/>
    <col min="5405" max="5405" width="14.453125" style="574" customWidth="1"/>
    <col min="5406" max="5406" width="4.1796875" style="574" customWidth="1"/>
    <col min="5407" max="5407" width="14.453125" style="574" customWidth="1"/>
    <col min="5408" max="5613" width="11" style="574"/>
    <col min="5614" max="5614" width="33.7265625" style="574" customWidth="1"/>
    <col min="5615" max="5617" width="12.7265625" style="574" customWidth="1"/>
    <col min="5618" max="5618" width="33.7265625" style="574" customWidth="1"/>
    <col min="5619" max="5622" width="11.26953125" style="574" customWidth="1"/>
    <col min="5623" max="5623" width="31.7265625" style="574" customWidth="1"/>
    <col min="5624" max="5625" width="20.7265625" style="574" customWidth="1"/>
    <col min="5626" max="5629" width="11" style="574" customWidth="1"/>
    <col min="5630" max="5634" width="14.453125" style="574" customWidth="1"/>
    <col min="5635" max="5635" width="37.26953125" style="574" customWidth="1"/>
    <col min="5636" max="5637" width="11" style="574" customWidth="1"/>
    <col min="5638" max="5647" width="9.81640625" style="574" customWidth="1"/>
    <col min="5648" max="5651" width="11" style="574" customWidth="1"/>
    <col min="5652" max="5652" width="14.453125" style="574" customWidth="1"/>
    <col min="5653" max="5653" width="4.1796875" style="574" customWidth="1"/>
    <col min="5654" max="5654" width="13.26953125" style="574" customWidth="1"/>
    <col min="5655" max="5655" width="28.1796875" style="574" customWidth="1"/>
    <col min="5656" max="5656" width="11" style="574" customWidth="1"/>
    <col min="5657" max="5657" width="14.453125" style="574" customWidth="1"/>
    <col min="5658" max="5658" width="4.1796875" style="574" customWidth="1"/>
    <col min="5659" max="5660" width="11" style="574" customWidth="1"/>
    <col min="5661" max="5661" width="14.453125" style="574" customWidth="1"/>
    <col min="5662" max="5662" width="4.1796875" style="574" customWidth="1"/>
    <col min="5663" max="5663" width="14.453125" style="574" customWidth="1"/>
    <col min="5664" max="5869" width="11" style="574"/>
    <col min="5870" max="5870" width="33.7265625" style="574" customWidth="1"/>
    <col min="5871" max="5873" width="12.7265625" style="574" customWidth="1"/>
    <col min="5874" max="5874" width="33.7265625" style="574" customWidth="1"/>
    <col min="5875" max="5878" width="11.26953125" style="574" customWidth="1"/>
    <col min="5879" max="5879" width="31.7265625" style="574" customWidth="1"/>
    <col min="5880" max="5881" width="20.7265625" style="574" customWidth="1"/>
    <col min="5882" max="5885" width="11" style="574" customWidth="1"/>
    <col min="5886" max="5890" width="14.453125" style="574" customWidth="1"/>
    <col min="5891" max="5891" width="37.26953125" style="574" customWidth="1"/>
    <col min="5892" max="5893" width="11" style="574" customWidth="1"/>
    <col min="5894" max="5903" width="9.81640625" style="574" customWidth="1"/>
    <col min="5904" max="5907" width="11" style="574" customWidth="1"/>
    <col min="5908" max="5908" width="14.453125" style="574" customWidth="1"/>
    <col min="5909" max="5909" width="4.1796875" style="574" customWidth="1"/>
    <col min="5910" max="5910" width="13.26953125" style="574" customWidth="1"/>
    <col min="5911" max="5911" width="28.1796875" style="574" customWidth="1"/>
    <col min="5912" max="5912" width="11" style="574" customWidth="1"/>
    <col min="5913" max="5913" width="14.453125" style="574" customWidth="1"/>
    <col min="5914" max="5914" width="4.1796875" style="574" customWidth="1"/>
    <col min="5915" max="5916" width="11" style="574" customWidth="1"/>
    <col min="5917" max="5917" width="14.453125" style="574" customWidth="1"/>
    <col min="5918" max="5918" width="4.1796875" style="574" customWidth="1"/>
    <col min="5919" max="5919" width="14.453125" style="574" customWidth="1"/>
    <col min="5920" max="6125" width="11" style="574"/>
    <col min="6126" max="6126" width="33.7265625" style="574" customWidth="1"/>
    <col min="6127" max="6129" width="12.7265625" style="574" customWidth="1"/>
    <col min="6130" max="6130" width="33.7265625" style="574" customWidth="1"/>
    <col min="6131" max="6134" width="11.26953125" style="574" customWidth="1"/>
    <col min="6135" max="6135" width="31.7265625" style="574" customWidth="1"/>
    <col min="6136" max="6137" width="20.7265625" style="574" customWidth="1"/>
    <col min="6138" max="6141" width="11" style="574" customWidth="1"/>
    <col min="6142" max="6146" width="14.453125" style="574" customWidth="1"/>
    <col min="6147" max="6147" width="37.26953125" style="574" customWidth="1"/>
    <col min="6148" max="6149" width="11" style="574" customWidth="1"/>
    <col min="6150" max="6159" width="9.81640625" style="574" customWidth="1"/>
    <col min="6160" max="6163" width="11" style="574" customWidth="1"/>
    <col min="6164" max="6164" width="14.453125" style="574" customWidth="1"/>
    <col min="6165" max="6165" width="4.1796875" style="574" customWidth="1"/>
    <col min="6166" max="6166" width="13.26953125" style="574" customWidth="1"/>
    <col min="6167" max="6167" width="28.1796875" style="574" customWidth="1"/>
    <col min="6168" max="6168" width="11" style="574" customWidth="1"/>
    <col min="6169" max="6169" width="14.453125" style="574" customWidth="1"/>
    <col min="6170" max="6170" width="4.1796875" style="574" customWidth="1"/>
    <col min="6171" max="6172" width="11" style="574" customWidth="1"/>
    <col min="6173" max="6173" width="14.453125" style="574" customWidth="1"/>
    <col min="6174" max="6174" width="4.1796875" style="574" customWidth="1"/>
    <col min="6175" max="6175" width="14.453125" style="574" customWidth="1"/>
    <col min="6176" max="6381" width="11" style="574"/>
    <col min="6382" max="6382" width="33.7265625" style="574" customWidth="1"/>
    <col min="6383" max="6385" width="12.7265625" style="574" customWidth="1"/>
    <col min="6386" max="6386" width="33.7265625" style="574" customWidth="1"/>
    <col min="6387" max="6390" width="11.26953125" style="574" customWidth="1"/>
    <col min="6391" max="6391" width="31.7265625" style="574" customWidth="1"/>
    <col min="6392" max="6393" width="20.7265625" style="574" customWidth="1"/>
    <col min="6394" max="6397" width="11" style="574" customWidth="1"/>
    <col min="6398" max="6402" width="14.453125" style="574" customWidth="1"/>
    <col min="6403" max="6403" width="37.26953125" style="574" customWidth="1"/>
    <col min="6404" max="6405" width="11" style="574" customWidth="1"/>
    <col min="6406" max="6415" width="9.81640625" style="574" customWidth="1"/>
    <col min="6416" max="6419" width="11" style="574" customWidth="1"/>
    <col min="6420" max="6420" width="14.453125" style="574" customWidth="1"/>
    <col min="6421" max="6421" width="4.1796875" style="574" customWidth="1"/>
    <col min="6422" max="6422" width="13.26953125" style="574" customWidth="1"/>
    <col min="6423" max="6423" width="28.1796875" style="574" customWidth="1"/>
    <col min="6424" max="6424" width="11" style="574" customWidth="1"/>
    <col min="6425" max="6425" width="14.453125" style="574" customWidth="1"/>
    <col min="6426" max="6426" width="4.1796875" style="574" customWidth="1"/>
    <col min="6427" max="6428" width="11" style="574" customWidth="1"/>
    <col min="6429" max="6429" width="14.453125" style="574" customWidth="1"/>
    <col min="6430" max="6430" width="4.1796875" style="574" customWidth="1"/>
    <col min="6431" max="6431" width="14.453125" style="574" customWidth="1"/>
    <col min="6432" max="6637" width="11" style="574"/>
    <col min="6638" max="6638" width="33.7265625" style="574" customWidth="1"/>
    <col min="6639" max="6641" width="12.7265625" style="574" customWidth="1"/>
    <col min="6642" max="6642" width="33.7265625" style="574" customWidth="1"/>
    <col min="6643" max="6646" width="11.26953125" style="574" customWidth="1"/>
    <col min="6647" max="6647" width="31.7265625" style="574" customWidth="1"/>
    <col min="6648" max="6649" width="20.7265625" style="574" customWidth="1"/>
    <col min="6650" max="6653" width="11" style="574" customWidth="1"/>
    <col min="6654" max="6658" width="14.453125" style="574" customWidth="1"/>
    <col min="6659" max="6659" width="37.26953125" style="574" customWidth="1"/>
    <col min="6660" max="6661" width="11" style="574" customWidth="1"/>
    <col min="6662" max="6671" width="9.81640625" style="574" customWidth="1"/>
    <col min="6672" max="6675" width="11" style="574" customWidth="1"/>
    <col min="6676" max="6676" width="14.453125" style="574" customWidth="1"/>
    <col min="6677" max="6677" width="4.1796875" style="574" customWidth="1"/>
    <col min="6678" max="6678" width="13.26953125" style="574" customWidth="1"/>
    <col min="6679" max="6679" width="28.1796875" style="574" customWidth="1"/>
    <col min="6680" max="6680" width="11" style="574" customWidth="1"/>
    <col min="6681" max="6681" width="14.453125" style="574" customWidth="1"/>
    <col min="6682" max="6682" width="4.1796875" style="574" customWidth="1"/>
    <col min="6683" max="6684" width="11" style="574" customWidth="1"/>
    <col min="6685" max="6685" width="14.453125" style="574" customWidth="1"/>
    <col min="6686" max="6686" width="4.1796875" style="574" customWidth="1"/>
    <col min="6687" max="6687" width="14.453125" style="574" customWidth="1"/>
    <col min="6688" max="6893" width="11" style="574"/>
    <col min="6894" max="6894" width="33.7265625" style="574" customWidth="1"/>
    <col min="6895" max="6897" width="12.7265625" style="574" customWidth="1"/>
    <col min="6898" max="6898" width="33.7265625" style="574" customWidth="1"/>
    <col min="6899" max="6902" width="11.26953125" style="574" customWidth="1"/>
    <col min="6903" max="6903" width="31.7265625" style="574" customWidth="1"/>
    <col min="6904" max="6905" width="20.7265625" style="574" customWidth="1"/>
    <col min="6906" max="6909" width="11" style="574" customWidth="1"/>
    <col min="6910" max="6914" width="14.453125" style="574" customWidth="1"/>
    <col min="6915" max="6915" width="37.26953125" style="574" customWidth="1"/>
    <col min="6916" max="6917" width="11" style="574" customWidth="1"/>
    <col min="6918" max="6927" width="9.81640625" style="574" customWidth="1"/>
    <col min="6928" max="6931" width="11" style="574" customWidth="1"/>
    <col min="6932" max="6932" width="14.453125" style="574" customWidth="1"/>
    <col min="6933" max="6933" width="4.1796875" style="574" customWidth="1"/>
    <col min="6934" max="6934" width="13.26953125" style="574" customWidth="1"/>
    <col min="6935" max="6935" width="28.1796875" style="574" customWidth="1"/>
    <col min="6936" max="6936" width="11" style="574" customWidth="1"/>
    <col min="6937" max="6937" width="14.453125" style="574" customWidth="1"/>
    <col min="6938" max="6938" width="4.1796875" style="574" customWidth="1"/>
    <col min="6939" max="6940" width="11" style="574" customWidth="1"/>
    <col min="6941" max="6941" width="14.453125" style="574" customWidth="1"/>
    <col min="6942" max="6942" width="4.1796875" style="574" customWidth="1"/>
    <col min="6943" max="6943" width="14.453125" style="574" customWidth="1"/>
    <col min="6944" max="7149" width="11" style="574"/>
    <col min="7150" max="7150" width="33.7265625" style="574" customWidth="1"/>
    <col min="7151" max="7153" width="12.7265625" style="574" customWidth="1"/>
    <col min="7154" max="7154" width="33.7265625" style="574" customWidth="1"/>
    <col min="7155" max="7158" width="11.26953125" style="574" customWidth="1"/>
    <col min="7159" max="7159" width="31.7265625" style="574" customWidth="1"/>
    <col min="7160" max="7161" width="20.7265625" style="574" customWidth="1"/>
    <col min="7162" max="7165" width="11" style="574" customWidth="1"/>
    <col min="7166" max="7170" width="14.453125" style="574" customWidth="1"/>
    <col min="7171" max="7171" width="37.26953125" style="574" customWidth="1"/>
    <col min="7172" max="7173" width="11" style="574" customWidth="1"/>
    <col min="7174" max="7183" width="9.81640625" style="574" customWidth="1"/>
    <col min="7184" max="7187" width="11" style="574" customWidth="1"/>
    <col min="7188" max="7188" width="14.453125" style="574" customWidth="1"/>
    <col min="7189" max="7189" width="4.1796875" style="574" customWidth="1"/>
    <col min="7190" max="7190" width="13.26953125" style="574" customWidth="1"/>
    <col min="7191" max="7191" width="28.1796875" style="574" customWidth="1"/>
    <col min="7192" max="7192" width="11" style="574" customWidth="1"/>
    <col min="7193" max="7193" width="14.453125" style="574" customWidth="1"/>
    <col min="7194" max="7194" width="4.1796875" style="574" customWidth="1"/>
    <col min="7195" max="7196" width="11" style="574" customWidth="1"/>
    <col min="7197" max="7197" width="14.453125" style="574" customWidth="1"/>
    <col min="7198" max="7198" width="4.1796875" style="574" customWidth="1"/>
    <col min="7199" max="7199" width="14.453125" style="574" customWidth="1"/>
    <col min="7200" max="7405" width="11" style="574"/>
    <col min="7406" max="7406" width="33.7265625" style="574" customWidth="1"/>
    <col min="7407" max="7409" width="12.7265625" style="574" customWidth="1"/>
    <col min="7410" max="7410" width="33.7265625" style="574" customWidth="1"/>
    <col min="7411" max="7414" width="11.26953125" style="574" customWidth="1"/>
    <col min="7415" max="7415" width="31.7265625" style="574" customWidth="1"/>
    <col min="7416" max="7417" width="20.7265625" style="574" customWidth="1"/>
    <col min="7418" max="7421" width="11" style="574" customWidth="1"/>
    <col min="7422" max="7426" width="14.453125" style="574" customWidth="1"/>
    <col min="7427" max="7427" width="37.26953125" style="574" customWidth="1"/>
    <col min="7428" max="7429" width="11" style="574" customWidth="1"/>
    <col min="7430" max="7439" width="9.81640625" style="574" customWidth="1"/>
    <col min="7440" max="7443" width="11" style="574" customWidth="1"/>
    <col min="7444" max="7444" width="14.453125" style="574" customWidth="1"/>
    <col min="7445" max="7445" width="4.1796875" style="574" customWidth="1"/>
    <col min="7446" max="7446" width="13.26953125" style="574" customWidth="1"/>
    <col min="7447" max="7447" width="28.1796875" style="574" customWidth="1"/>
    <col min="7448" max="7448" width="11" style="574" customWidth="1"/>
    <col min="7449" max="7449" width="14.453125" style="574" customWidth="1"/>
    <col min="7450" max="7450" width="4.1796875" style="574" customWidth="1"/>
    <col min="7451" max="7452" width="11" style="574" customWidth="1"/>
    <col min="7453" max="7453" width="14.453125" style="574" customWidth="1"/>
    <col min="7454" max="7454" width="4.1796875" style="574" customWidth="1"/>
    <col min="7455" max="7455" width="14.453125" style="574" customWidth="1"/>
    <col min="7456" max="7661" width="11" style="574"/>
    <col min="7662" max="7662" width="33.7265625" style="574" customWidth="1"/>
    <col min="7663" max="7665" width="12.7265625" style="574" customWidth="1"/>
    <col min="7666" max="7666" width="33.7265625" style="574" customWidth="1"/>
    <col min="7667" max="7670" width="11.26953125" style="574" customWidth="1"/>
    <col min="7671" max="7671" width="31.7265625" style="574" customWidth="1"/>
    <col min="7672" max="7673" width="20.7265625" style="574" customWidth="1"/>
    <col min="7674" max="7677" width="11" style="574" customWidth="1"/>
    <col min="7678" max="7682" width="14.453125" style="574" customWidth="1"/>
    <col min="7683" max="7683" width="37.26953125" style="574" customWidth="1"/>
    <col min="7684" max="7685" width="11" style="574" customWidth="1"/>
    <col min="7686" max="7695" width="9.81640625" style="574" customWidth="1"/>
    <col min="7696" max="7699" width="11" style="574" customWidth="1"/>
    <col min="7700" max="7700" width="14.453125" style="574" customWidth="1"/>
    <col min="7701" max="7701" width="4.1796875" style="574" customWidth="1"/>
    <col min="7702" max="7702" width="13.26953125" style="574" customWidth="1"/>
    <col min="7703" max="7703" width="28.1796875" style="574" customWidth="1"/>
    <col min="7704" max="7704" width="11" style="574" customWidth="1"/>
    <col min="7705" max="7705" width="14.453125" style="574" customWidth="1"/>
    <col min="7706" max="7706" width="4.1796875" style="574" customWidth="1"/>
    <col min="7707" max="7708" width="11" style="574" customWidth="1"/>
    <col min="7709" max="7709" width="14.453125" style="574" customWidth="1"/>
    <col min="7710" max="7710" width="4.1796875" style="574" customWidth="1"/>
    <col min="7711" max="7711" width="14.453125" style="574" customWidth="1"/>
    <col min="7712" max="7917" width="11" style="574"/>
    <col min="7918" max="7918" width="33.7265625" style="574" customWidth="1"/>
    <col min="7919" max="7921" width="12.7265625" style="574" customWidth="1"/>
    <col min="7922" max="7922" width="33.7265625" style="574" customWidth="1"/>
    <col min="7923" max="7926" width="11.26953125" style="574" customWidth="1"/>
    <col min="7927" max="7927" width="31.7265625" style="574" customWidth="1"/>
    <col min="7928" max="7929" width="20.7265625" style="574" customWidth="1"/>
    <col min="7930" max="7933" width="11" style="574" customWidth="1"/>
    <col min="7934" max="7938" width="14.453125" style="574" customWidth="1"/>
    <col min="7939" max="7939" width="37.26953125" style="574" customWidth="1"/>
    <col min="7940" max="7941" width="11" style="574" customWidth="1"/>
    <col min="7942" max="7951" width="9.81640625" style="574" customWidth="1"/>
    <col min="7952" max="7955" width="11" style="574" customWidth="1"/>
    <col min="7956" max="7956" width="14.453125" style="574" customWidth="1"/>
    <col min="7957" max="7957" width="4.1796875" style="574" customWidth="1"/>
    <col min="7958" max="7958" width="13.26953125" style="574" customWidth="1"/>
    <col min="7959" max="7959" width="28.1796875" style="574" customWidth="1"/>
    <col min="7960" max="7960" width="11" style="574" customWidth="1"/>
    <col min="7961" max="7961" width="14.453125" style="574" customWidth="1"/>
    <col min="7962" max="7962" width="4.1796875" style="574" customWidth="1"/>
    <col min="7963" max="7964" width="11" style="574" customWidth="1"/>
    <col min="7965" max="7965" width="14.453125" style="574" customWidth="1"/>
    <col min="7966" max="7966" width="4.1796875" style="574" customWidth="1"/>
    <col min="7967" max="7967" width="14.453125" style="574" customWidth="1"/>
    <col min="7968" max="8173" width="11" style="574"/>
    <col min="8174" max="8174" width="33.7265625" style="574" customWidth="1"/>
    <col min="8175" max="8177" width="12.7265625" style="574" customWidth="1"/>
    <col min="8178" max="8178" width="33.7265625" style="574" customWidth="1"/>
    <col min="8179" max="8182" width="11.26953125" style="574" customWidth="1"/>
    <col min="8183" max="8183" width="31.7265625" style="574" customWidth="1"/>
    <col min="8184" max="8185" width="20.7265625" style="574" customWidth="1"/>
    <col min="8186" max="8189" width="11" style="574" customWidth="1"/>
    <col min="8190" max="8194" width="14.453125" style="574" customWidth="1"/>
    <col min="8195" max="8195" width="37.26953125" style="574" customWidth="1"/>
    <col min="8196" max="8197" width="11" style="574" customWidth="1"/>
    <col min="8198" max="8207" width="9.81640625" style="574" customWidth="1"/>
    <col min="8208" max="8211" width="11" style="574" customWidth="1"/>
    <col min="8212" max="8212" width="14.453125" style="574" customWidth="1"/>
    <col min="8213" max="8213" width="4.1796875" style="574" customWidth="1"/>
    <col min="8214" max="8214" width="13.26953125" style="574" customWidth="1"/>
    <col min="8215" max="8215" width="28.1796875" style="574" customWidth="1"/>
    <col min="8216" max="8216" width="11" style="574" customWidth="1"/>
    <col min="8217" max="8217" width="14.453125" style="574" customWidth="1"/>
    <col min="8218" max="8218" width="4.1796875" style="574" customWidth="1"/>
    <col min="8219" max="8220" width="11" style="574" customWidth="1"/>
    <col min="8221" max="8221" width="14.453125" style="574" customWidth="1"/>
    <col min="8222" max="8222" width="4.1796875" style="574" customWidth="1"/>
    <col min="8223" max="8223" width="14.453125" style="574" customWidth="1"/>
    <col min="8224" max="8429" width="11" style="574"/>
    <col min="8430" max="8430" width="33.7265625" style="574" customWidth="1"/>
    <col min="8431" max="8433" width="12.7265625" style="574" customWidth="1"/>
    <col min="8434" max="8434" width="33.7265625" style="574" customWidth="1"/>
    <col min="8435" max="8438" width="11.26953125" style="574" customWidth="1"/>
    <col min="8439" max="8439" width="31.7265625" style="574" customWidth="1"/>
    <col min="8440" max="8441" width="20.7265625" style="574" customWidth="1"/>
    <col min="8442" max="8445" width="11" style="574" customWidth="1"/>
    <col min="8446" max="8450" width="14.453125" style="574" customWidth="1"/>
    <col min="8451" max="8451" width="37.26953125" style="574" customWidth="1"/>
    <col min="8452" max="8453" width="11" style="574" customWidth="1"/>
    <col min="8454" max="8463" width="9.81640625" style="574" customWidth="1"/>
    <col min="8464" max="8467" width="11" style="574" customWidth="1"/>
    <col min="8468" max="8468" width="14.453125" style="574" customWidth="1"/>
    <col min="8469" max="8469" width="4.1796875" style="574" customWidth="1"/>
    <col min="8470" max="8470" width="13.26953125" style="574" customWidth="1"/>
    <col min="8471" max="8471" width="28.1796875" style="574" customWidth="1"/>
    <col min="8472" max="8472" width="11" style="574" customWidth="1"/>
    <col min="8473" max="8473" width="14.453125" style="574" customWidth="1"/>
    <col min="8474" max="8474" width="4.1796875" style="574" customWidth="1"/>
    <col min="8475" max="8476" width="11" style="574" customWidth="1"/>
    <col min="8477" max="8477" width="14.453125" style="574" customWidth="1"/>
    <col min="8478" max="8478" width="4.1796875" style="574" customWidth="1"/>
    <col min="8479" max="8479" width="14.453125" style="574" customWidth="1"/>
    <col min="8480" max="8685" width="11" style="574"/>
    <col min="8686" max="8686" width="33.7265625" style="574" customWidth="1"/>
    <col min="8687" max="8689" width="12.7265625" style="574" customWidth="1"/>
    <col min="8690" max="8690" width="33.7265625" style="574" customWidth="1"/>
    <col min="8691" max="8694" width="11.26953125" style="574" customWidth="1"/>
    <col min="8695" max="8695" width="31.7265625" style="574" customWidth="1"/>
    <col min="8696" max="8697" width="20.7265625" style="574" customWidth="1"/>
    <col min="8698" max="8701" width="11" style="574" customWidth="1"/>
    <col min="8702" max="8706" width="14.453125" style="574" customWidth="1"/>
    <col min="8707" max="8707" width="37.26953125" style="574" customWidth="1"/>
    <col min="8708" max="8709" width="11" style="574" customWidth="1"/>
    <col min="8710" max="8719" width="9.81640625" style="574" customWidth="1"/>
    <col min="8720" max="8723" width="11" style="574" customWidth="1"/>
    <col min="8724" max="8724" width="14.453125" style="574" customWidth="1"/>
    <col min="8725" max="8725" width="4.1796875" style="574" customWidth="1"/>
    <col min="8726" max="8726" width="13.26953125" style="574" customWidth="1"/>
    <col min="8727" max="8727" width="28.1796875" style="574" customWidth="1"/>
    <col min="8728" max="8728" width="11" style="574" customWidth="1"/>
    <col min="8729" max="8729" width="14.453125" style="574" customWidth="1"/>
    <col min="8730" max="8730" width="4.1796875" style="574" customWidth="1"/>
    <col min="8731" max="8732" width="11" style="574" customWidth="1"/>
    <col min="8733" max="8733" width="14.453125" style="574" customWidth="1"/>
    <col min="8734" max="8734" width="4.1796875" style="574" customWidth="1"/>
    <col min="8735" max="8735" width="14.453125" style="574" customWidth="1"/>
    <col min="8736" max="8941" width="11" style="574"/>
    <col min="8942" max="8942" width="33.7265625" style="574" customWidth="1"/>
    <col min="8943" max="8945" width="12.7265625" style="574" customWidth="1"/>
    <col min="8946" max="8946" width="33.7265625" style="574" customWidth="1"/>
    <col min="8947" max="8950" width="11.26953125" style="574" customWidth="1"/>
    <col min="8951" max="8951" width="31.7265625" style="574" customWidth="1"/>
    <col min="8952" max="8953" width="20.7265625" style="574" customWidth="1"/>
    <col min="8954" max="8957" width="11" style="574" customWidth="1"/>
    <col min="8958" max="8962" width="14.453125" style="574" customWidth="1"/>
    <col min="8963" max="8963" width="37.26953125" style="574" customWidth="1"/>
    <col min="8964" max="8965" width="11" style="574" customWidth="1"/>
    <col min="8966" max="8975" width="9.81640625" style="574" customWidth="1"/>
    <col min="8976" max="8979" width="11" style="574" customWidth="1"/>
    <col min="8980" max="8980" width="14.453125" style="574" customWidth="1"/>
    <col min="8981" max="8981" width="4.1796875" style="574" customWidth="1"/>
    <col min="8982" max="8982" width="13.26953125" style="574" customWidth="1"/>
    <col min="8983" max="8983" width="28.1796875" style="574" customWidth="1"/>
    <col min="8984" max="8984" width="11" style="574" customWidth="1"/>
    <col min="8985" max="8985" width="14.453125" style="574" customWidth="1"/>
    <col min="8986" max="8986" width="4.1796875" style="574" customWidth="1"/>
    <col min="8987" max="8988" width="11" style="574" customWidth="1"/>
    <col min="8989" max="8989" width="14.453125" style="574" customWidth="1"/>
    <col min="8990" max="8990" width="4.1796875" style="574" customWidth="1"/>
    <col min="8991" max="8991" width="14.453125" style="574" customWidth="1"/>
    <col min="8992" max="9197" width="11" style="574"/>
    <col min="9198" max="9198" width="33.7265625" style="574" customWidth="1"/>
    <col min="9199" max="9201" width="12.7265625" style="574" customWidth="1"/>
    <col min="9202" max="9202" width="33.7265625" style="574" customWidth="1"/>
    <col min="9203" max="9206" width="11.26953125" style="574" customWidth="1"/>
    <col min="9207" max="9207" width="31.7265625" style="574" customWidth="1"/>
    <col min="9208" max="9209" width="20.7265625" style="574" customWidth="1"/>
    <col min="9210" max="9213" width="11" style="574" customWidth="1"/>
    <col min="9214" max="9218" width="14.453125" style="574" customWidth="1"/>
    <col min="9219" max="9219" width="37.26953125" style="574" customWidth="1"/>
    <col min="9220" max="9221" width="11" style="574" customWidth="1"/>
    <col min="9222" max="9231" width="9.81640625" style="574" customWidth="1"/>
    <col min="9232" max="9235" width="11" style="574" customWidth="1"/>
    <col min="9236" max="9236" width="14.453125" style="574" customWidth="1"/>
    <col min="9237" max="9237" width="4.1796875" style="574" customWidth="1"/>
    <col min="9238" max="9238" width="13.26953125" style="574" customWidth="1"/>
    <col min="9239" max="9239" width="28.1796875" style="574" customWidth="1"/>
    <col min="9240" max="9240" width="11" style="574" customWidth="1"/>
    <col min="9241" max="9241" width="14.453125" style="574" customWidth="1"/>
    <col min="9242" max="9242" width="4.1796875" style="574" customWidth="1"/>
    <col min="9243" max="9244" width="11" style="574" customWidth="1"/>
    <col min="9245" max="9245" width="14.453125" style="574" customWidth="1"/>
    <col min="9246" max="9246" width="4.1796875" style="574" customWidth="1"/>
    <col min="9247" max="9247" width="14.453125" style="574" customWidth="1"/>
    <col min="9248" max="9453" width="11" style="574"/>
    <col min="9454" max="9454" width="33.7265625" style="574" customWidth="1"/>
    <col min="9455" max="9457" width="12.7265625" style="574" customWidth="1"/>
    <col min="9458" max="9458" width="33.7265625" style="574" customWidth="1"/>
    <col min="9459" max="9462" width="11.26953125" style="574" customWidth="1"/>
    <col min="9463" max="9463" width="31.7265625" style="574" customWidth="1"/>
    <col min="9464" max="9465" width="20.7265625" style="574" customWidth="1"/>
    <col min="9466" max="9469" width="11" style="574" customWidth="1"/>
    <col min="9470" max="9474" width="14.453125" style="574" customWidth="1"/>
    <col min="9475" max="9475" width="37.26953125" style="574" customWidth="1"/>
    <col min="9476" max="9477" width="11" style="574" customWidth="1"/>
    <col min="9478" max="9487" width="9.81640625" style="574" customWidth="1"/>
    <col min="9488" max="9491" width="11" style="574" customWidth="1"/>
    <col min="9492" max="9492" width="14.453125" style="574" customWidth="1"/>
    <col min="9493" max="9493" width="4.1796875" style="574" customWidth="1"/>
    <col min="9494" max="9494" width="13.26953125" style="574" customWidth="1"/>
    <col min="9495" max="9495" width="28.1796875" style="574" customWidth="1"/>
    <col min="9496" max="9496" width="11" style="574" customWidth="1"/>
    <col min="9497" max="9497" width="14.453125" style="574" customWidth="1"/>
    <col min="9498" max="9498" width="4.1796875" style="574" customWidth="1"/>
    <col min="9499" max="9500" width="11" style="574" customWidth="1"/>
    <col min="9501" max="9501" width="14.453125" style="574" customWidth="1"/>
    <col min="9502" max="9502" width="4.1796875" style="574" customWidth="1"/>
    <col min="9503" max="9503" width="14.453125" style="574" customWidth="1"/>
    <col min="9504" max="9709" width="11" style="574"/>
    <col min="9710" max="9710" width="33.7265625" style="574" customWidth="1"/>
    <col min="9711" max="9713" width="12.7265625" style="574" customWidth="1"/>
    <col min="9714" max="9714" width="33.7265625" style="574" customWidth="1"/>
    <col min="9715" max="9718" width="11.26953125" style="574" customWidth="1"/>
    <col min="9719" max="9719" width="31.7265625" style="574" customWidth="1"/>
    <col min="9720" max="9721" width="20.7265625" style="574" customWidth="1"/>
    <col min="9722" max="9725" width="11" style="574" customWidth="1"/>
    <col min="9726" max="9730" width="14.453125" style="574" customWidth="1"/>
    <col min="9731" max="9731" width="37.26953125" style="574" customWidth="1"/>
    <col min="9732" max="9733" width="11" style="574" customWidth="1"/>
    <col min="9734" max="9743" width="9.81640625" style="574" customWidth="1"/>
    <col min="9744" max="9747" width="11" style="574" customWidth="1"/>
    <col min="9748" max="9748" width="14.453125" style="574" customWidth="1"/>
    <col min="9749" max="9749" width="4.1796875" style="574" customWidth="1"/>
    <col min="9750" max="9750" width="13.26953125" style="574" customWidth="1"/>
    <col min="9751" max="9751" width="28.1796875" style="574" customWidth="1"/>
    <col min="9752" max="9752" width="11" style="574" customWidth="1"/>
    <col min="9753" max="9753" width="14.453125" style="574" customWidth="1"/>
    <col min="9754" max="9754" width="4.1796875" style="574" customWidth="1"/>
    <col min="9755" max="9756" width="11" style="574" customWidth="1"/>
    <col min="9757" max="9757" width="14.453125" style="574" customWidth="1"/>
    <col min="9758" max="9758" width="4.1796875" style="574" customWidth="1"/>
    <col min="9759" max="9759" width="14.453125" style="574" customWidth="1"/>
    <col min="9760" max="9965" width="11" style="574"/>
    <col min="9966" max="9966" width="33.7265625" style="574" customWidth="1"/>
    <col min="9967" max="9969" width="12.7265625" style="574" customWidth="1"/>
    <col min="9970" max="9970" width="33.7265625" style="574" customWidth="1"/>
    <col min="9971" max="9974" width="11.26953125" style="574" customWidth="1"/>
    <col min="9975" max="9975" width="31.7265625" style="574" customWidth="1"/>
    <col min="9976" max="9977" width="20.7265625" style="574" customWidth="1"/>
    <col min="9978" max="9981" width="11" style="574" customWidth="1"/>
    <col min="9982" max="9986" width="14.453125" style="574" customWidth="1"/>
    <col min="9987" max="9987" width="37.26953125" style="574" customWidth="1"/>
    <col min="9988" max="9989" width="11" style="574" customWidth="1"/>
    <col min="9990" max="9999" width="9.81640625" style="574" customWidth="1"/>
    <col min="10000" max="10003" width="11" style="574" customWidth="1"/>
    <col min="10004" max="10004" width="14.453125" style="574" customWidth="1"/>
    <col min="10005" max="10005" width="4.1796875" style="574" customWidth="1"/>
    <col min="10006" max="10006" width="13.26953125" style="574" customWidth="1"/>
    <col min="10007" max="10007" width="28.1796875" style="574" customWidth="1"/>
    <col min="10008" max="10008" width="11" style="574" customWidth="1"/>
    <col min="10009" max="10009" width="14.453125" style="574" customWidth="1"/>
    <col min="10010" max="10010" width="4.1796875" style="574" customWidth="1"/>
    <col min="10011" max="10012" width="11" style="574" customWidth="1"/>
    <col min="10013" max="10013" width="14.453125" style="574" customWidth="1"/>
    <col min="10014" max="10014" width="4.1796875" style="574" customWidth="1"/>
    <col min="10015" max="10015" width="14.453125" style="574" customWidth="1"/>
    <col min="10016" max="10221" width="11" style="574"/>
    <col min="10222" max="10222" width="33.7265625" style="574" customWidth="1"/>
    <col min="10223" max="10225" width="12.7265625" style="574" customWidth="1"/>
    <col min="10226" max="10226" width="33.7265625" style="574" customWidth="1"/>
    <col min="10227" max="10230" width="11.26953125" style="574" customWidth="1"/>
    <col min="10231" max="10231" width="31.7265625" style="574" customWidth="1"/>
    <col min="10232" max="10233" width="20.7265625" style="574" customWidth="1"/>
    <col min="10234" max="10237" width="11" style="574" customWidth="1"/>
    <col min="10238" max="10242" width="14.453125" style="574" customWidth="1"/>
    <col min="10243" max="10243" width="37.26953125" style="574" customWidth="1"/>
    <col min="10244" max="10245" width="11" style="574" customWidth="1"/>
    <col min="10246" max="10255" width="9.81640625" style="574" customWidth="1"/>
    <col min="10256" max="10259" width="11" style="574" customWidth="1"/>
    <col min="10260" max="10260" width="14.453125" style="574" customWidth="1"/>
    <col min="10261" max="10261" width="4.1796875" style="574" customWidth="1"/>
    <col min="10262" max="10262" width="13.26953125" style="574" customWidth="1"/>
    <col min="10263" max="10263" width="28.1796875" style="574" customWidth="1"/>
    <col min="10264" max="10264" width="11" style="574" customWidth="1"/>
    <col min="10265" max="10265" width="14.453125" style="574" customWidth="1"/>
    <col min="10266" max="10266" width="4.1796875" style="574" customWidth="1"/>
    <col min="10267" max="10268" width="11" style="574" customWidth="1"/>
    <col min="10269" max="10269" width="14.453125" style="574" customWidth="1"/>
    <col min="10270" max="10270" width="4.1796875" style="574" customWidth="1"/>
    <col min="10271" max="10271" width="14.453125" style="574" customWidth="1"/>
    <col min="10272" max="10477" width="11" style="574"/>
    <col min="10478" max="10478" width="33.7265625" style="574" customWidth="1"/>
    <col min="10479" max="10481" width="12.7265625" style="574" customWidth="1"/>
    <col min="10482" max="10482" width="33.7265625" style="574" customWidth="1"/>
    <col min="10483" max="10486" width="11.26953125" style="574" customWidth="1"/>
    <col min="10487" max="10487" width="31.7265625" style="574" customWidth="1"/>
    <col min="10488" max="10489" width="20.7265625" style="574" customWidth="1"/>
    <col min="10490" max="10493" width="11" style="574" customWidth="1"/>
    <col min="10494" max="10498" width="14.453125" style="574" customWidth="1"/>
    <col min="10499" max="10499" width="37.26953125" style="574" customWidth="1"/>
    <col min="10500" max="10501" width="11" style="574" customWidth="1"/>
    <col min="10502" max="10511" width="9.81640625" style="574" customWidth="1"/>
    <col min="10512" max="10515" width="11" style="574" customWidth="1"/>
    <col min="10516" max="10516" width="14.453125" style="574" customWidth="1"/>
    <col min="10517" max="10517" width="4.1796875" style="574" customWidth="1"/>
    <col min="10518" max="10518" width="13.26953125" style="574" customWidth="1"/>
    <col min="10519" max="10519" width="28.1796875" style="574" customWidth="1"/>
    <col min="10520" max="10520" width="11" style="574" customWidth="1"/>
    <col min="10521" max="10521" width="14.453125" style="574" customWidth="1"/>
    <col min="10522" max="10522" width="4.1796875" style="574" customWidth="1"/>
    <col min="10523" max="10524" width="11" style="574" customWidth="1"/>
    <col min="10525" max="10525" width="14.453125" style="574" customWidth="1"/>
    <col min="10526" max="10526" width="4.1796875" style="574" customWidth="1"/>
    <col min="10527" max="10527" width="14.453125" style="574" customWidth="1"/>
    <col min="10528" max="10733" width="11" style="574"/>
    <col min="10734" max="10734" width="33.7265625" style="574" customWidth="1"/>
    <col min="10735" max="10737" width="12.7265625" style="574" customWidth="1"/>
    <col min="10738" max="10738" width="33.7265625" style="574" customWidth="1"/>
    <col min="10739" max="10742" width="11.26953125" style="574" customWidth="1"/>
    <col min="10743" max="10743" width="31.7265625" style="574" customWidth="1"/>
    <col min="10744" max="10745" width="20.7265625" style="574" customWidth="1"/>
    <col min="10746" max="10749" width="11" style="574" customWidth="1"/>
    <col min="10750" max="10754" width="14.453125" style="574" customWidth="1"/>
    <col min="10755" max="10755" width="37.26953125" style="574" customWidth="1"/>
    <col min="10756" max="10757" width="11" style="574" customWidth="1"/>
    <col min="10758" max="10767" width="9.81640625" style="574" customWidth="1"/>
    <col min="10768" max="10771" width="11" style="574" customWidth="1"/>
    <col min="10772" max="10772" width="14.453125" style="574" customWidth="1"/>
    <col min="10773" max="10773" width="4.1796875" style="574" customWidth="1"/>
    <col min="10774" max="10774" width="13.26953125" style="574" customWidth="1"/>
    <col min="10775" max="10775" width="28.1796875" style="574" customWidth="1"/>
    <col min="10776" max="10776" width="11" style="574" customWidth="1"/>
    <col min="10777" max="10777" width="14.453125" style="574" customWidth="1"/>
    <col min="10778" max="10778" width="4.1796875" style="574" customWidth="1"/>
    <col min="10779" max="10780" width="11" style="574" customWidth="1"/>
    <col min="10781" max="10781" width="14.453125" style="574" customWidth="1"/>
    <col min="10782" max="10782" width="4.1796875" style="574" customWidth="1"/>
    <col min="10783" max="10783" width="14.453125" style="574" customWidth="1"/>
    <col min="10784" max="10989" width="11" style="574"/>
    <col min="10990" max="10990" width="33.7265625" style="574" customWidth="1"/>
    <col min="10991" max="10993" width="12.7265625" style="574" customWidth="1"/>
    <col min="10994" max="10994" width="33.7265625" style="574" customWidth="1"/>
    <col min="10995" max="10998" width="11.26953125" style="574" customWidth="1"/>
    <col min="10999" max="10999" width="31.7265625" style="574" customWidth="1"/>
    <col min="11000" max="11001" width="20.7265625" style="574" customWidth="1"/>
    <col min="11002" max="11005" width="11" style="574" customWidth="1"/>
    <col min="11006" max="11010" width="14.453125" style="574" customWidth="1"/>
    <col min="11011" max="11011" width="37.26953125" style="574" customWidth="1"/>
    <col min="11012" max="11013" width="11" style="574" customWidth="1"/>
    <col min="11014" max="11023" width="9.81640625" style="574" customWidth="1"/>
    <col min="11024" max="11027" width="11" style="574" customWidth="1"/>
    <col min="11028" max="11028" width="14.453125" style="574" customWidth="1"/>
    <col min="11029" max="11029" width="4.1796875" style="574" customWidth="1"/>
    <col min="11030" max="11030" width="13.26953125" style="574" customWidth="1"/>
    <col min="11031" max="11031" width="28.1796875" style="574" customWidth="1"/>
    <col min="11032" max="11032" width="11" style="574" customWidth="1"/>
    <col min="11033" max="11033" width="14.453125" style="574" customWidth="1"/>
    <col min="11034" max="11034" width="4.1796875" style="574" customWidth="1"/>
    <col min="11035" max="11036" width="11" style="574" customWidth="1"/>
    <col min="11037" max="11037" width="14.453125" style="574" customWidth="1"/>
    <col min="11038" max="11038" width="4.1796875" style="574" customWidth="1"/>
    <col min="11039" max="11039" width="14.453125" style="574" customWidth="1"/>
    <col min="11040" max="11245" width="11" style="574"/>
    <col min="11246" max="11246" width="33.7265625" style="574" customWidth="1"/>
    <col min="11247" max="11249" width="12.7265625" style="574" customWidth="1"/>
    <col min="11250" max="11250" width="33.7265625" style="574" customWidth="1"/>
    <col min="11251" max="11254" width="11.26953125" style="574" customWidth="1"/>
    <col min="11255" max="11255" width="31.7265625" style="574" customWidth="1"/>
    <col min="11256" max="11257" width="20.7265625" style="574" customWidth="1"/>
    <col min="11258" max="11261" width="11" style="574" customWidth="1"/>
    <col min="11262" max="11266" width="14.453125" style="574" customWidth="1"/>
    <col min="11267" max="11267" width="37.26953125" style="574" customWidth="1"/>
    <col min="11268" max="11269" width="11" style="574" customWidth="1"/>
    <col min="11270" max="11279" width="9.81640625" style="574" customWidth="1"/>
    <col min="11280" max="11283" width="11" style="574" customWidth="1"/>
    <col min="11284" max="11284" width="14.453125" style="574" customWidth="1"/>
    <col min="11285" max="11285" width="4.1796875" style="574" customWidth="1"/>
    <col min="11286" max="11286" width="13.26953125" style="574" customWidth="1"/>
    <col min="11287" max="11287" width="28.1796875" style="574" customWidth="1"/>
    <col min="11288" max="11288" width="11" style="574" customWidth="1"/>
    <col min="11289" max="11289" width="14.453125" style="574" customWidth="1"/>
    <col min="11290" max="11290" width="4.1796875" style="574" customWidth="1"/>
    <col min="11291" max="11292" width="11" style="574" customWidth="1"/>
    <col min="11293" max="11293" width="14.453125" style="574" customWidth="1"/>
    <col min="11294" max="11294" width="4.1796875" style="574" customWidth="1"/>
    <col min="11295" max="11295" width="14.453125" style="574" customWidth="1"/>
    <col min="11296" max="11501" width="11" style="574"/>
    <col min="11502" max="11502" width="33.7265625" style="574" customWidth="1"/>
    <col min="11503" max="11505" width="12.7265625" style="574" customWidth="1"/>
    <col min="11506" max="11506" width="33.7265625" style="574" customWidth="1"/>
    <col min="11507" max="11510" width="11.26953125" style="574" customWidth="1"/>
    <col min="11511" max="11511" width="31.7265625" style="574" customWidth="1"/>
    <col min="11512" max="11513" width="20.7265625" style="574" customWidth="1"/>
    <col min="11514" max="11517" width="11" style="574" customWidth="1"/>
    <col min="11518" max="11522" width="14.453125" style="574" customWidth="1"/>
    <col min="11523" max="11523" width="37.26953125" style="574" customWidth="1"/>
    <col min="11524" max="11525" width="11" style="574" customWidth="1"/>
    <col min="11526" max="11535" width="9.81640625" style="574" customWidth="1"/>
    <col min="11536" max="11539" width="11" style="574" customWidth="1"/>
    <col min="11540" max="11540" width="14.453125" style="574" customWidth="1"/>
    <col min="11541" max="11541" width="4.1796875" style="574" customWidth="1"/>
    <col min="11542" max="11542" width="13.26953125" style="574" customWidth="1"/>
    <col min="11543" max="11543" width="28.1796875" style="574" customWidth="1"/>
    <col min="11544" max="11544" width="11" style="574" customWidth="1"/>
    <col min="11545" max="11545" width="14.453125" style="574" customWidth="1"/>
    <col min="11546" max="11546" width="4.1796875" style="574" customWidth="1"/>
    <col min="11547" max="11548" width="11" style="574" customWidth="1"/>
    <col min="11549" max="11549" width="14.453125" style="574" customWidth="1"/>
    <col min="11550" max="11550" width="4.1796875" style="574" customWidth="1"/>
    <col min="11551" max="11551" width="14.453125" style="574" customWidth="1"/>
    <col min="11552" max="11757" width="11" style="574"/>
    <col min="11758" max="11758" width="33.7265625" style="574" customWidth="1"/>
    <col min="11759" max="11761" width="12.7265625" style="574" customWidth="1"/>
    <col min="11762" max="11762" width="33.7265625" style="574" customWidth="1"/>
    <col min="11763" max="11766" width="11.26953125" style="574" customWidth="1"/>
    <col min="11767" max="11767" width="31.7265625" style="574" customWidth="1"/>
    <col min="11768" max="11769" width="20.7265625" style="574" customWidth="1"/>
    <col min="11770" max="11773" width="11" style="574" customWidth="1"/>
    <col min="11774" max="11778" width="14.453125" style="574" customWidth="1"/>
    <col min="11779" max="11779" width="37.26953125" style="574" customWidth="1"/>
    <col min="11780" max="11781" width="11" style="574" customWidth="1"/>
    <col min="11782" max="11791" width="9.81640625" style="574" customWidth="1"/>
    <col min="11792" max="11795" width="11" style="574" customWidth="1"/>
    <col min="11796" max="11796" width="14.453125" style="574" customWidth="1"/>
    <col min="11797" max="11797" width="4.1796875" style="574" customWidth="1"/>
    <col min="11798" max="11798" width="13.26953125" style="574" customWidth="1"/>
    <col min="11799" max="11799" width="28.1796875" style="574" customWidth="1"/>
    <col min="11800" max="11800" width="11" style="574" customWidth="1"/>
    <col min="11801" max="11801" width="14.453125" style="574" customWidth="1"/>
    <col min="11802" max="11802" width="4.1796875" style="574" customWidth="1"/>
    <col min="11803" max="11804" width="11" style="574" customWidth="1"/>
    <col min="11805" max="11805" width="14.453125" style="574" customWidth="1"/>
    <col min="11806" max="11806" width="4.1796875" style="574" customWidth="1"/>
    <col min="11807" max="11807" width="14.453125" style="574" customWidth="1"/>
    <col min="11808" max="12013" width="11" style="574"/>
    <col min="12014" max="12014" width="33.7265625" style="574" customWidth="1"/>
    <col min="12015" max="12017" width="12.7265625" style="574" customWidth="1"/>
    <col min="12018" max="12018" width="33.7265625" style="574" customWidth="1"/>
    <col min="12019" max="12022" width="11.26953125" style="574" customWidth="1"/>
    <col min="12023" max="12023" width="31.7265625" style="574" customWidth="1"/>
    <col min="12024" max="12025" width="20.7265625" style="574" customWidth="1"/>
    <col min="12026" max="12029" width="11" style="574" customWidth="1"/>
    <col min="12030" max="12034" width="14.453125" style="574" customWidth="1"/>
    <col min="12035" max="12035" width="37.26953125" style="574" customWidth="1"/>
    <col min="12036" max="12037" width="11" style="574" customWidth="1"/>
    <col min="12038" max="12047" width="9.81640625" style="574" customWidth="1"/>
    <col min="12048" max="12051" width="11" style="574" customWidth="1"/>
    <col min="12052" max="12052" width="14.453125" style="574" customWidth="1"/>
    <col min="12053" max="12053" width="4.1796875" style="574" customWidth="1"/>
    <col min="12054" max="12054" width="13.26953125" style="574" customWidth="1"/>
    <col min="12055" max="12055" width="28.1796875" style="574" customWidth="1"/>
    <col min="12056" max="12056" width="11" style="574" customWidth="1"/>
    <col min="12057" max="12057" width="14.453125" style="574" customWidth="1"/>
    <col min="12058" max="12058" width="4.1796875" style="574" customWidth="1"/>
    <col min="12059" max="12060" width="11" style="574" customWidth="1"/>
    <col min="12061" max="12061" width="14.453125" style="574" customWidth="1"/>
    <col min="12062" max="12062" width="4.1796875" style="574" customWidth="1"/>
    <col min="12063" max="12063" width="14.453125" style="574" customWidth="1"/>
    <col min="12064" max="12269" width="11" style="574"/>
    <col min="12270" max="12270" width="33.7265625" style="574" customWidth="1"/>
    <col min="12271" max="12273" width="12.7265625" style="574" customWidth="1"/>
    <col min="12274" max="12274" width="33.7265625" style="574" customWidth="1"/>
    <col min="12275" max="12278" width="11.26953125" style="574" customWidth="1"/>
    <col min="12279" max="12279" width="31.7265625" style="574" customWidth="1"/>
    <col min="12280" max="12281" width="20.7265625" style="574" customWidth="1"/>
    <col min="12282" max="12285" width="11" style="574" customWidth="1"/>
    <col min="12286" max="12290" width="14.453125" style="574" customWidth="1"/>
    <col min="12291" max="12291" width="37.26953125" style="574" customWidth="1"/>
    <col min="12292" max="12293" width="11" style="574" customWidth="1"/>
    <col min="12294" max="12303" width="9.81640625" style="574" customWidth="1"/>
    <col min="12304" max="12307" width="11" style="574" customWidth="1"/>
    <col min="12308" max="12308" width="14.453125" style="574" customWidth="1"/>
    <col min="12309" max="12309" width="4.1796875" style="574" customWidth="1"/>
    <col min="12310" max="12310" width="13.26953125" style="574" customWidth="1"/>
    <col min="12311" max="12311" width="28.1796875" style="574" customWidth="1"/>
    <col min="12312" max="12312" width="11" style="574" customWidth="1"/>
    <col min="12313" max="12313" width="14.453125" style="574" customWidth="1"/>
    <col min="12314" max="12314" width="4.1796875" style="574" customWidth="1"/>
    <col min="12315" max="12316" width="11" style="574" customWidth="1"/>
    <col min="12317" max="12317" width="14.453125" style="574" customWidth="1"/>
    <col min="12318" max="12318" width="4.1796875" style="574" customWidth="1"/>
    <col min="12319" max="12319" width="14.453125" style="574" customWidth="1"/>
    <col min="12320" max="12525" width="11" style="574"/>
    <col min="12526" max="12526" width="33.7265625" style="574" customWidth="1"/>
    <col min="12527" max="12529" width="12.7265625" style="574" customWidth="1"/>
    <col min="12530" max="12530" width="33.7265625" style="574" customWidth="1"/>
    <col min="12531" max="12534" width="11.26953125" style="574" customWidth="1"/>
    <col min="12535" max="12535" width="31.7265625" style="574" customWidth="1"/>
    <col min="12536" max="12537" width="20.7265625" style="574" customWidth="1"/>
    <col min="12538" max="12541" width="11" style="574" customWidth="1"/>
    <col min="12542" max="12546" width="14.453125" style="574" customWidth="1"/>
    <col min="12547" max="12547" width="37.26953125" style="574" customWidth="1"/>
    <col min="12548" max="12549" width="11" style="574" customWidth="1"/>
    <col min="12550" max="12559" width="9.81640625" style="574" customWidth="1"/>
    <col min="12560" max="12563" width="11" style="574" customWidth="1"/>
    <col min="12564" max="12564" width="14.453125" style="574" customWidth="1"/>
    <col min="12565" max="12565" width="4.1796875" style="574" customWidth="1"/>
    <col min="12566" max="12566" width="13.26953125" style="574" customWidth="1"/>
    <col min="12567" max="12567" width="28.1796875" style="574" customWidth="1"/>
    <col min="12568" max="12568" width="11" style="574" customWidth="1"/>
    <col min="12569" max="12569" width="14.453125" style="574" customWidth="1"/>
    <col min="12570" max="12570" width="4.1796875" style="574" customWidth="1"/>
    <col min="12571" max="12572" width="11" style="574" customWidth="1"/>
    <col min="12573" max="12573" width="14.453125" style="574" customWidth="1"/>
    <col min="12574" max="12574" width="4.1796875" style="574" customWidth="1"/>
    <col min="12575" max="12575" width="14.453125" style="574" customWidth="1"/>
    <col min="12576" max="12781" width="11" style="574"/>
    <col min="12782" max="12782" width="33.7265625" style="574" customWidth="1"/>
    <col min="12783" max="12785" width="12.7265625" style="574" customWidth="1"/>
    <col min="12786" max="12786" width="33.7265625" style="574" customWidth="1"/>
    <col min="12787" max="12790" width="11.26953125" style="574" customWidth="1"/>
    <col min="12791" max="12791" width="31.7265625" style="574" customWidth="1"/>
    <col min="12792" max="12793" width="20.7265625" style="574" customWidth="1"/>
    <col min="12794" max="12797" width="11" style="574" customWidth="1"/>
    <col min="12798" max="12802" width="14.453125" style="574" customWidth="1"/>
    <col min="12803" max="12803" width="37.26953125" style="574" customWidth="1"/>
    <col min="12804" max="12805" width="11" style="574" customWidth="1"/>
    <col min="12806" max="12815" width="9.81640625" style="574" customWidth="1"/>
    <col min="12816" max="12819" width="11" style="574" customWidth="1"/>
    <col min="12820" max="12820" width="14.453125" style="574" customWidth="1"/>
    <col min="12821" max="12821" width="4.1796875" style="574" customWidth="1"/>
    <col min="12822" max="12822" width="13.26953125" style="574" customWidth="1"/>
    <col min="12823" max="12823" width="28.1796875" style="574" customWidth="1"/>
    <col min="12824" max="12824" width="11" style="574" customWidth="1"/>
    <col min="12825" max="12825" width="14.453125" style="574" customWidth="1"/>
    <col min="12826" max="12826" width="4.1796875" style="574" customWidth="1"/>
    <col min="12827" max="12828" width="11" style="574" customWidth="1"/>
    <col min="12829" max="12829" width="14.453125" style="574" customWidth="1"/>
    <col min="12830" max="12830" width="4.1796875" style="574" customWidth="1"/>
    <col min="12831" max="12831" width="14.453125" style="574" customWidth="1"/>
    <col min="12832" max="13037" width="11" style="574"/>
    <col min="13038" max="13038" width="33.7265625" style="574" customWidth="1"/>
    <col min="13039" max="13041" width="12.7265625" style="574" customWidth="1"/>
    <col min="13042" max="13042" width="33.7265625" style="574" customWidth="1"/>
    <col min="13043" max="13046" width="11.26953125" style="574" customWidth="1"/>
    <col min="13047" max="13047" width="31.7265625" style="574" customWidth="1"/>
    <col min="13048" max="13049" width="20.7265625" style="574" customWidth="1"/>
    <col min="13050" max="13053" width="11" style="574" customWidth="1"/>
    <col min="13054" max="13058" width="14.453125" style="574" customWidth="1"/>
    <col min="13059" max="13059" width="37.26953125" style="574" customWidth="1"/>
    <col min="13060" max="13061" width="11" style="574" customWidth="1"/>
    <col min="13062" max="13071" width="9.81640625" style="574" customWidth="1"/>
    <col min="13072" max="13075" width="11" style="574" customWidth="1"/>
    <col min="13076" max="13076" width="14.453125" style="574" customWidth="1"/>
    <col min="13077" max="13077" width="4.1796875" style="574" customWidth="1"/>
    <col min="13078" max="13078" width="13.26953125" style="574" customWidth="1"/>
    <col min="13079" max="13079" width="28.1796875" style="574" customWidth="1"/>
    <col min="13080" max="13080" width="11" style="574" customWidth="1"/>
    <col min="13081" max="13081" width="14.453125" style="574" customWidth="1"/>
    <col min="13082" max="13082" width="4.1796875" style="574" customWidth="1"/>
    <col min="13083" max="13084" width="11" style="574" customWidth="1"/>
    <col min="13085" max="13085" width="14.453125" style="574" customWidth="1"/>
    <col min="13086" max="13086" width="4.1796875" style="574" customWidth="1"/>
    <col min="13087" max="13087" width="14.453125" style="574" customWidth="1"/>
    <col min="13088" max="13293" width="11" style="574"/>
    <col min="13294" max="13294" width="33.7265625" style="574" customWidth="1"/>
    <col min="13295" max="13297" width="12.7265625" style="574" customWidth="1"/>
    <col min="13298" max="13298" width="33.7265625" style="574" customWidth="1"/>
    <col min="13299" max="13302" width="11.26953125" style="574" customWidth="1"/>
    <col min="13303" max="13303" width="31.7265625" style="574" customWidth="1"/>
    <col min="13304" max="13305" width="20.7265625" style="574" customWidth="1"/>
    <col min="13306" max="13309" width="11" style="574" customWidth="1"/>
    <col min="13310" max="13314" width="14.453125" style="574" customWidth="1"/>
    <col min="13315" max="13315" width="37.26953125" style="574" customWidth="1"/>
    <col min="13316" max="13317" width="11" style="574" customWidth="1"/>
    <col min="13318" max="13327" width="9.81640625" style="574" customWidth="1"/>
    <col min="13328" max="13331" width="11" style="574" customWidth="1"/>
    <col min="13332" max="13332" width="14.453125" style="574" customWidth="1"/>
    <col min="13333" max="13333" width="4.1796875" style="574" customWidth="1"/>
    <col min="13334" max="13334" width="13.26953125" style="574" customWidth="1"/>
    <col min="13335" max="13335" width="28.1796875" style="574" customWidth="1"/>
    <col min="13336" max="13336" width="11" style="574" customWidth="1"/>
    <col min="13337" max="13337" width="14.453125" style="574" customWidth="1"/>
    <col min="13338" max="13338" width="4.1796875" style="574" customWidth="1"/>
    <col min="13339" max="13340" width="11" style="574" customWidth="1"/>
    <col min="13341" max="13341" width="14.453125" style="574" customWidth="1"/>
    <col min="13342" max="13342" width="4.1796875" style="574" customWidth="1"/>
    <col min="13343" max="13343" width="14.453125" style="574" customWidth="1"/>
    <col min="13344" max="13549" width="11" style="574"/>
    <col min="13550" max="13550" width="33.7265625" style="574" customWidth="1"/>
    <col min="13551" max="13553" width="12.7265625" style="574" customWidth="1"/>
    <col min="13554" max="13554" width="33.7265625" style="574" customWidth="1"/>
    <col min="13555" max="13558" width="11.26953125" style="574" customWidth="1"/>
    <col min="13559" max="13559" width="31.7265625" style="574" customWidth="1"/>
    <col min="13560" max="13561" width="20.7265625" style="574" customWidth="1"/>
    <col min="13562" max="13565" width="11" style="574" customWidth="1"/>
    <col min="13566" max="13570" width="14.453125" style="574" customWidth="1"/>
    <col min="13571" max="13571" width="37.26953125" style="574" customWidth="1"/>
    <col min="13572" max="13573" width="11" style="574" customWidth="1"/>
    <col min="13574" max="13583" width="9.81640625" style="574" customWidth="1"/>
    <col min="13584" max="13587" width="11" style="574" customWidth="1"/>
    <col min="13588" max="13588" width="14.453125" style="574" customWidth="1"/>
    <col min="13589" max="13589" width="4.1796875" style="574" customWidth="1"/>
    <col min="13590" max="13590" width="13.26953125" style="574" customWidth="1"/>
    <col min="13591" max="13591" width="28.1796875" style="574" customWidth="1"/>
    <col min="13592" max="13592" width="11" style="574" customWidth="1"/>
    <col min="13593" max="13593" width="14.453125" style="574" customWidth="1"/>
    <col min="13594" max="13594" width="4.1796875" style="574" customWidth="1"/>
    <col min="13595" max="13596" width="11" style="574" customWidth="1"/>
    <col min="13597" max="13597" width="14.453125" style="574" customWidth="1"/>
    <col min="13598" max="13598" width="4.1796875" style="574" customWidth="1"/>
    <col min="13599" max="13599" width="14.453125" style="574" customWidth="1"/>
    <col min="13600" max="13805" width="11" style="574"/>
    <col min="13806" max="13806" width="33.7265625" style="574" customWidth="1"/>
    <col min="13807" max="13809" width="12.7265625" style="574" customWidth="1"/>
    <col min="13810" max="13810" width="33.7265625" style="574" customWidth="1"/>
    <col min="13811" max="13814" width="11.26953125" style="574" customWidth="1"/>
    <col min="13815" max="13815" width="31.7265625" style="574" customWidth="1"/>
    <col min="13816" max="13817" width="20.7265625" style="574" customWidth="1"/>
    <col min="13818" max="13821" width="11" style="574" customWidth="1"/>
    <col min="13822" max="13826" width="14.453125" style="574" customWidth="1"/>
    <col min="13827" max="13827" width="37.26953125" style="574" customWidth="1"/>
    <col min="13828" max="13829" width="11" style="574" customWidth="1"/>
    <col min="13830" max="13839" width="9.81640625" style="574" customWidth="1"/>
    <col min="13840" max="13843" width="11" style="574" customWidth="1"/>
    <col min="13844" max="13844" width="14.453125" style="574" customWidth="1"/>
    <col min="13845" max="13845" width="4.1796875" style="574" customWidth="1"/>
    <col min="13846" max="13846" width="13.26953125" style="574" customWidth="1"/>
    <col min="13847" max="13847" width="28.1796875" style="574" customWidth="1"/>
    <col min="13848" max="13848" width="11" style="574" customWidth="1"/>
    <col min="13849" max="13849" width="14.453125" style="574" customWidth="1"/>
    <col min="13850" max="13850" width="4.1796875" style="574" customWidth="1"/>
    <col min="13851" max="13852" width="11" style="574" customWidth="1"/>
    <col min="13853" max="13853" width="14.453125" style="574" customWidth="1"/>
    <col min="13854" max="13854" width="4.1796875" style="574" customWidth="1"/>
    <col min="13855" max="13855" width="14.453125" style="574" customWidth="1"/>
    <col min="13856" max="14061" width="11" style="574"/>
    <col min="14062" max="14062" width="33.7265625" style="574" customWidth="1"/>
    <col min="14063" max="14065" width="12.7265625" style="574" customWidth="1"/>
    <col min="14066" max="14066" width="33.7265625" style="574" customWidth="1"/>
    <col min="14067" max="14070" width="11.26953125" style="574" customWidth="1"/>
    <col min="14071" max="14071" width="31.7265625" style="574" customWidth="1"/>
    <col min="14072" max="14073" width="20.7265625" style="574" customWidth="1"/>
    <col min="14074" max="14077" width="11" style="574" customWidth="1"/>
    <col min="14078" max="14082" width="14.453125" style="574" customWidth="1"/>
    <col min="14083" max="14083" width="37.26953125" style="574" customWidth="1"/>
    <col min="14084" max="14085" width="11" style="574" customWidth="1"/>
    <col min="14086" max="14095" width="9.81640625" style="574" customWidth="1"/>
    <col min="14096" max="14099" width="11" style="574" customWidth="1"/>
    <col min="14100" max="14100" width="14.453125" style="574" customWidth="1"/>
    <col min="14101" max="14101" width="4.1796875" style="574" customWidth="1"/>
    <col min="14102" max="14102" width="13.26953125" style="574" customWidth="1"/>
    <col min="14103" max="14103" width="28.1796875" style="574" customWidth="1"/>
    <col min="14104" max="14104" width="11" style="574" customWidth="1"/>
    <col min="14105" max="14105" width="14.453125" style="574" customWidth="1"/>
    <col min="14106" max="14106" width="4.1796875" style="574" customWidth="1"/>
    <col min="14107" max="14108" width="11" style="574" customWidth="1"/>
    <col min="14109" max="14109" width="14.453125" style="574" customWidth="1"/>
    <col min="14110" max="14110" width="4.1796875" style="574" customWidth="1"/>
    <col min="14111" max="14111" width="14.453125" style="574" customWidth="1"/>
    <col min="14112" max="14317" width="11" style="574"/>
    <col min="14318" max="14318" width="33.7265625" style="574" customWidth="1"/>
    <col min="14319" max="14321" width="12.7265625" style="574" customWidth="1"/>
    <col min="14322" max="14322" width="33.7265625" style="574" customWidth="1"/>
    <col min="14323" max="14326" width="11.26953125" style="574" customWidth="1"/>
    <col min="14327" max="14327" width="31.7265625" style="574" customWidth="1"/>
    <col min="14328" max="14329" width="20.7265625" style="574" customWidth="1"/>
    <col min="14330" max="14333" width="11" style="574" customWidth="1"/>
    <col min="14334" max="14338" width="14.453125" style="574" customWidth="1"/>
    <col min="14339" max="14339" width="37.26953125" style="574" customWidth="1"/>
    <col min="14340" max="14341" width="11" style="574" customWidth="1"/>
    <col min="14342" max="14351" width="9.81640625" style="574" customWidth="1"/>
    <col min="14352" max="14355" width="11" style="574" customWidth="1"/>
    <col min="14356" max="14356" width="14.453125" style="574" customWidth="1"/>
    <col min="14357" max="14357" width="4.1796875" style="574" customWidth="1"/>
    <col min="14358" max="14358" width="13.26953125" style="574" customWidth="1"/>
    <col min="14359" max="14359" width="28.1796875" style="574" customWidth="1"/>
    <col min="14360" max="14360" width="11" style="574" customWidth="1"/>
    <col min="14361" max="14361" width="14.453125" style="574" customWidth="1"/>
    <col min="14362" max="14362" width="4.1796875" style="574" customWidth="1"/>
    <col min="14363" max="14364" width="11" style="574" customWidth="1"/>
    <col min="14365" max="14365" width="14.453125" style="574" customWidth="1"/>
    <col min="14366" max="14366" width="4.1796875" style="574" customWidth="1"/>
    <col min="14367" max="14367" width="14.453125" style="574" customWidth="1"/>
    <col min="14368" max="14573" width="11" style="574"/>
    <col min="14574" max="14574" width="33.7265625" style="574" customWidth="1"/>
    <col min="14575" max="14577" width="12.7265625" style="574" customWidth="1"/>
    <col min="14578" max="14578" width="33.7265625" style="574" customWidth="1"/>
    <col min="14579" max="14582" width="11.26953125" style="574" customWidth="1"/>
    <col min="14583" max="14583" width="31.7265625" style="574" customWidth="1"/>
    <col min="14584" max="14585" width="20.7265625" style="574" customWidth="1"/>
    <col min="14586" max="14589" width="11" style="574" customWidth="1"/>
    <col min="14590" max="14594" width="14.453125" style="574" customWidth="1"/>
    <col min="14595" max="14595" width="37.26953125" style="574" customWidth="1"/>
    <col min="14596" max="14597" width="11" style="574" customWidth="1"/>
    <col min="14598" max="14607" width="9.81640625" style="574" customWidth="1"/>
    <col min="14608" max="14611" width="11" style="574" customWidth="1"/>
    <col min="14612" max="14612" width="14.453125" style="574" customWidth="1"/>
    <col min="14613" max="14613" width="4.1796875" style="574" customWidth="1"/>
    <col min="14614" max="14614" width="13.26953125" style="574" customWidth="1"/>
    <col min="14615" max="14615" width="28.1796875" style="574" customWidth="1"/>
    <col min="14616" max="14616" width="11" style="574" customWidth="1"/>
    <col min="14617" max="14617" width="14.453125" style="574" customWidth="1"/>
    <col min="14618" max="14618" width="4.1796875" style="574" customWidth="1"/>
    <col min="14619" max="14620" width="11" style="574" customWidth="1"/>
    <col min="14621" max="14621" width="14.453125" style="574" customWidth="1"/>
    <col min="14622" max="14622" width="4.1796875" style="574" customWidth="1"/>
    <col min="14623" max="14623" width="14.453125" style="574" customWidth="1"/>
    <col min="14624" max="14829" width="11" style="574"/>
    <col min="14830" max="14830" width="33.7265625" style="574" customWidth="1"/>
    <col min="14831" max="14833" width="12.7265625" style="574" customWidth="1"/>
    <col min="14834" max="14834" width="33.7265625" style="574" customWidth="1"/>
    <col min="14835" max="14838" width="11.26953125" style="574" customWidth="1"/>
    <col min="14839" max="14839" width="31.7265625" style="574" customWidth="1"/>
    <col min="14840" max="14841" width="20.7265625" style="574" customWidth="1"/>
    <col min="14842" max="14845" width="11" style="574" customWidth="1"/>
    <col min="14846" max="14850" width="14.453125" style="574" customWidth="1"/>
    <col min="14851" max="14851" width="37.26953125" style="574" customWidth="1"/>
    <col min="14852" max="14853" width="11" style="574" customWidth="1"/>
    <col min="14854" max="14863" width="9.81640625" style="574" customWidth="1"/>
    <col min="14864" max="14867" width="11" style="574" customWidth="1"/>
    <col min="14868" max="14868" width="14.453125" style="574" customWidth="1"/>
    <col min="14869" max="14869" width="4.1796875" style="574" customWidth="1"/>
    <col min="14870" max="14870" width="13.26953125" style="574" customWidth="1"/>
    <col min="14871" max="14871" width="28.1796875" style="574" customWidth="1"/>
    <col min="14872" max="14872" width="11" style="574" customWidth="1"/>
    <col min="14873" max="14873" width="14.453125" style="574" customWidth="1"/>
    <col min="14874" max="14874" width="4.1796875" style="574" customWidth="1"/>
    <col min="14875" max="14876" width="11" style="574" customWidth="1"/>
    <col min="14877" max="14877" width="14.453125" style="574" customWidth="1"/>
    <col min="14878" max="14878" width="4.1796875" style="574" customWidth="1"/>
    <col min="14879" max="14879" width="14.453125" style="574" customWidth="1"/>
    <col min="14880" max="15085" width="11" style="574"/>
    <col min="15086" max="15086" width="33.7265625" style="574" customWidth="1"/>
    <col min="15087" max="15089" width="12.7265625" style="574" customWidth="1"/>
    <col min="15090" max="15090" width="33.7265625" style="574" customWidth="1"/>
    <col min="15091" max="15094" width="11.26953125" style="574" customWidth="1"/>
    <col min="15095" max="15095" width="31.7265625" style="574" customWidth="1"/>
    <col min="15096" max="15097" width="20.7265625" style="574" customWidth="1"/>
    <col min="15098" max="15101" width="11" style="574" customWidth="1"/>
    <col min="15102" max="15106" width="14.453125" style="574" customWidth="1"/>
    <col min="15107" max="15107" width="37.26953125" style="574" customWidth="1"/>
    <col min="15108" max="15109" width="11" style="574" customWidth="1"/>
    <col min="15110" max="15119" width="9.81640625" style="574" customWidth="1"/>
    <col min="15120" max="15123" width="11" style="574" customWidth="1"/>
    <col min="15124" max="15124" width="14.453125" style="574" customWidth="1"/>
    <col min="15125" max="15125" width="4.1796875" style="574" customWidth="1"/>
    <col min="15126" max="15126" width="13.26953125" style="574" customWidth="1"/>
    <col min="15127" max="15127" width="28.1796875" style="574" customWidth="1"/>
    <col min="15128" max="15128" width="11" style="574" customWidth="1"/>
    <col min="15129" max="15129" width="14.453125" style="574" customWidth="1"/>
    <col min="15130" max="15130" width="4.1796875" style="574" customWidth="1"/>
    <col min="15131" max="15132" width="11" style="574" customWidth="1"/>
    <col min="15133" max="15133" width="14.453125" style="574" customWidth="1"/>
    <col min="15134" max="15134" width="4.1796875" style="574" customWidth="1"/>
    <col min="15135" max="15135" width="14.453125" style="574" customWidth="1"/>
    <col min="15136" max="15341" width="11" style="574"/>
    <col min="15342" max="15342" width="33.7265625" style="574" customWidth="1"/>
    <col min="15343" max="15345" width="12.7265625" style="574" customWidth="1"/>
    <col min="15346" max="15346" width="33.7265625" style="574" customWidth="1"/>
    <col min="15347" max="15350" width="11.26953125" style="574" customWidth="1"/>
    <col min="15351" max="15351" width="31.7265625" style="574" customWidth="1"/>
    <col min="15352" max="15353" width="20.7265625" style="574" customWidth="1"/>
    <col min="15354" max="15357" width="11" style="574" customWidth="1"/>
    <col min="15358" max="15362" width="14.453125" style="574" customWidth="1"/>
    <col min="15363" max="15363" width="37.26953125" style="574" customWidth="1"/>
    <col min="15364" max="15365" width="11" style="574" customWidth="1"/>
    <col min="15366" max="15375" width="9.81640625" style="574" customWidth="1"/>
    <col min="15376" max="15379" width="11" style="574" customWidth="1"/>
    <col min="15380" max="15380" width="14.453125" style="574" customWidth="1"/>
    <col min="15381" max="15381" width="4.1796875" style="574" customWidth="1"/>
    <col min="15382" max="15382" width="13.26953125" style="574" customWidth="1"/>
    <col min="15383" max="15383" width="28.1796875" style="574" customWidth="1"/>
    <col min="15384" max="15384" width="11" style="574" customWidth="1"/>
    <col min="15385" max="15385" width="14.453125" style="574" customWidth="1"/>
    <col min="15386" max="15386" width="4.1796875" style="574" customWidth="1"/>
    <col min="15387" max="15388" width="11" style="574" customWidth="1"/>
    <col min="15389" max="15389" width="14.453125" style="574" customWidth="1"/>
    <col min="15390" max="15390" width="4.1796875" style="574" customWidth="1"/>
    <col min="15391" max="15391" width="14.453125" style="574" customWidth="1"/>
    <col min="15392" max="15597" width="11" style="574"/>
    <col min="15598" max="15598" width="33.7265625" style="574" customWidth="1"/>
    <col min="15599" max="15601" width="12.7265625" style="574" customWidth="1"/>
    <col min="15602" max="15602" width="33.7265625" style="574" customWidth="1"/>
    <col min="15603" max="15606" width="11.26953125" style="574" customWidth="1"/>
    <col min="15607" max="15607" width="31.7265625" style="574" customWidth="1"/>
    <col min="15608" max="15609" width="20.7265625" style="574" customWidth="1"/>
    <col min="15610" max="15613" width="11" style="574" customWidth="1"/>
    <col min="15614" max="15618" width="14.453125" style="574" customWidth="1"/>
    <col min="15619" max="15619" width="37.26953125" style="574" customWidth="1"/>
    <col min="15620" max="15621" width="11" style="574" customWidth="1"/>
    <col min="15622" max="15631" width="9.81640625" style="574" customWidth="1"/>
    <col min="15632" max="15635" width="11" style="574" customWidth="1"/>
    <col min="15636" max="15636" width="14.453125" style="574" customWidth="1"/>
    <col min="15637" max="15637" width="4.1796875" style="574" customWidth="1"/>
    <col min="15638" max="15638" width="13.26953125" style="574" customWidth="1"/>
    <col min="15639" max="15639" width="28.1796875" style="574" customWidth="1"/>
    <col min="15640" max="15640" width="11" style="574" customWidth="1"/>
    <col min="15641" max="15641" width="14.453125" style="574" customWidth="1"/>
    <col min="15642" max="15642" width="4.1796875" style="574" customWidth="1"/>
    <col min="15643" max="15644" width="11" style="574" customWidth="1"/>
    <col min="15645" max="15645" width="14.453125" style="574" customWidth="1"/>
    <col min="15646" max="15646" width="4.1796875" style="574" customWidth="1"/>
    <col min="15647" max="15647" width="14.453125" style="574" customWidth="1"/>
    <col min="15648" max="15853" width="11" style="574"/>
    <col min="15854" max="15854" width="33.7265625" style="574" customWidth="1"/>
    <col min="15855" max="15857" width="12.7265625" style="574" customWidth="1"/>
    <col min="15858" max="15858" width="33.7265625" style="574" customWidth="1"/>
    <col min="15859" max="15862" width="11.26953125" style="574" customWidth="1"/>
    <col min="15863" max="15863" width="31.7265625" style="574" customWidth="1"/>
    <col min="15864" max="15865" width="20.7265625" style="574" customWidth="1"/>
    <col min="15866" max="15869" width="11" style="574" customWidth="1"/>
    <col min="15870" max="15874" width="14.453125" style="574" customWidth="1"/>
    <col min="15875" max="15875" width="37.26953125" style="574" customWidth="1"/>
    <col min="15876" max="15877" width="11" style="574" customWidth="1"/>
    <col min="15878" max="15887" width="9.81640625" style="574" customWidth="1"/>
    <col min="15888" max="15891" width="11" style="574" customWidth="1"/>
    <col min="15892" max="15892" width="14.453125" style="574" customWidth="1"/>
    <col min="15893" max="15893" width="4.1796875" style="574" customWidth="1"/>
    <col min="15894" max="15894" width="13.26953125" style="574" customWidth="1"/>
    <col min="15895" max="15895" width="28.1796875" style="574" customWidth="1"/>
    <col min="15896" max="15896" width="11" style="574" customWidth="1"/>
    <col min="15897" max="15897" width="14.453125" style="574" customWidth="1"/>
    <col min="15898" max="15898" width="4.1796875" style="574" customWidth="1"/>
    <col min="15899" max="15900" width="11" style="574" customWidth="1"/>
    <col min="15901" max="15901" width="14.453125" style="574" customWidth="1"/>
    <col min="15902" max="15902" width="4.1796875" style="574" customWidth="1"/>
    <col min="15903" max="15903" width="14.453125" style="574" customWidth="1"/>
    <col min="15904" max="16109" width="11" style="574"/>
    <col min="16110" max="16110" width="33.7265625" style="574" customWidth="1"/>
    <col min="16111" max="16113" width="12.7265625" style="574" customWidth="1"/>
    <col min="16114" max="16114" width="33.7265625" style="574" customWidth="1"/>
    <col min="16115" max="16118" width="11.26953125" style="574" customWidth="1"/>
    <col min="16119" max="16119" width="31.7265625" style="574" customWidth="1"/>
    <col min="16120" max="16121" width="20.7265625" style="574" customWidth="1"/>
    <col min="16122" max="16125" width="11" style="574" customWidth="1"/>
    <col min="16126" max="16130" width="14.453125" style="574" customWidth="1"/>
    <col min="16131" max="16131" width="37.26953125" style="574" customWidth="1"/>
    <col min="16132" max="16133" width="11" style="574" customWidth="1"/>
    <col min="16134" max="16143" width="9.81640625" style="574" customWidth="1"/>
    <col min="16144" max="16147" width="11" style="574" customWidth="1"/>
    <col min="16148" max="16148" width="14.453125" style="574" customWidth="1"/>
    <col min="16149" max="16149" width="4.1796875" style="574" customWidth="1"/>
    <col min="16150" max="16150" width="13.26953125" style="574" customWidth="1"/>
    <col min="16151" max="16151" width="28.1796875" style="574" customWidth="1"/>
    <col min="16152" max="16152" width="11" style="574" customWidth="1"/>
    <col min="16153" max="16153" width="14.453125" style="574" customWidth="1"/>
    <col min="16154" max="16154" width="4.1796875" style="574" customWidth="1"/>
    <col min="16155" max="16156" width="11" style="574" customWidth="1"/>
    <col min="16157" max="16157" width="14.453125" style="574" customWidth="1"/>
    <col min="16158" max="16158" width="4.1796875" style="574" customWidth="1"/>
    <col min="16159" max="16159" width="14.453125" style="574" customWidth="1"/>
    <col min="16160" max="16384" width="11" style="574"/>
  </cols>
  <sheetData>
    <row r="1" spans="1:6" ht="24.75" customHeight="1">
      <c r="A1" s="572" t="s">
        <v>502</v>
      </c>
      <c r="B1" s="572"/>
      <c r="E1" s="1920" t="s">
        <v>503</v>
      </c>
      <c r="F1" s="1920"/>
    </row>
    <row r="2" spans="1:6" ht="19" customHeight="1">
      <c r="F2" s="575"/>
    </row>
    <row r="3" spans="1:6" ht="20">
      <c r="A3" s="576" t="s">
        <v>504</v>
      </c>
      <c r="B3" s="576"/>
      <c r="F3" s="577" t="s">
        <v>505</v>
      </c>
    </row>
    <row r="4" spans="1:6" ht="19" customHeight="1">
      <c r="A4" s="576"/>
      <c r="B4" s="576"/>
      <c r="F4" s="578"/>
    </row>
    <row r="5" spans="1:6" ht="19" customHeight="1">
      <c r="A5" s="579"/>
      <c r="B5" s="579"/>
      <c r="F5" s="580"/>
    </row>
    <row r="6" spans="1:6" ht="16.5" customHeight="1">
      <c r="A6" s="1240"/>
      <c r="B6" s="1499" t="str">
        <f>LEFT(C6,4)+1&amp;"-"&amp;RIGHT(C6,4)+1</f>
        <v>2022-2023</v>
      </c>
      <c r="C6" s="1499" t="str">
        <f>LEFT(D6,4)+1&amp;"-"&amp;RIGHT(D6,4)+1</f>
        <v>2021-2022</v>
      </c>
      <c r="D6" s="1499" t="str">
        <f>LEFT(E6,4)+1&amp;"-"&amp;RIGHT(E6,4)+1</f>
        <v>2020-2021</v>
      </c>
      <c r="E6" s="1499" t="s">
        <v>1567</v>
      </c>
      <c r="F6" s="1241"/>
    </row>
    <row r="7" spans="1:6" ht="16.5" customHeight="1">
      <c r="A7" s="1526" t="s">
        <v>234</v>
      </c>
      <c r="C7" s="1526"/>
      <c r="D7" s="1527"/>
      <c r="E7" s="1527"/>
      <c r="F7" s="454" t="s">
        <v>235</v>
      </c>
    </row>
    <row r="8" spans="1:6" ht="4.5" customHeight="1">
      <c r="A8" s="1240"/>
      <c r="C8" s="1240"/>
      <c r="D8" s="1527"/>
      <c r="E8" s="1527"/>
      <c r="F8" s="1241"/>
    </row>
    <row r="9" spans="1:6" ht="15" customHeight="1">
      <c r="A9" s="1528" t="s">
        <v>372</v>
      </c>
      <c r="B9" s="1529">
        <f>B10+B11</f>
        <v>1444</v>
      </c>
      <c r="C9" s="1529">
        <v>1394</v>
      </c>
      <c r="D9" s="1529">
        <v>1348</v>
      </c>
      <c r="E9" s="1529">
        <v>1281</v>
      </c>
      <c r="F9" s="463" t="s">
        <v>237</v>
      </c>
    </row>
    <row r="10" spans="1:6" ht="15" customHeight="1">
      <c r="A10" s="1530" t="s">
        <v>506</v>
      </c>
      <c r="B10" s="1531">
        <v>1431</v>
      </c>
      <c r="C10" s="1531">
        <v>1381</v>
      </c>
      <c r="D10" s="1531">
        <v>1334</v>
      </c>
      <c r="E10" s="1531">
        <f>E9-E11</f>
        <v>1269</v>
      </c>
      <c r="F10" s="1532" t="s">
        <v>507</v>
      </c>
    </row>
    <row r="11" spans="1:6" ht="15" customHeight="1">
      <c r="A11" s="1530" t="s">
        <v>508</v>
      </c>
      <c r="B11" s="1531">
        <v>13</v>
      </c>
      <c r="C11" s="1531">
        <v>13</v>
      </c>
      <c r="D11" s="1531">
        <v>14</v>
      </c>
      <c r="E11" s="1531">
        <v>12</v>
      </c>
      <c r="F11" s="1532" t="s">
        <v>509</v>
      </c>
    </row>
    <row r="12" spans="1:6" ht="15" customHeight="1">
      <c r="A12" s="1240"/>
      <c r="B12" s="1527"/>
      <c r="C12" s="1527"/>
      <c r="D12" s="1527"/>
      <c r="E12" s="1527"/>
      <c r="F12" s="1241"/>
    </row>
    <row r="13" spans="1:6" s="581" customFormat="1" ht="15" customHeight="1">
      <c r="A13" s="1526" t="s">
        <v>404</v>
      </c>
      <c r="B13" s="1533">
        <v>30915</v>
      </c>
      <c r="C13" s="1533">
        <v>29924</v>
      </c>
      <c r="D13" s="1533">
        <v>29215</v>
      </c>
      <c r="E13" s="1533">
        <v>27103</v>
      </c>
      <c r="F13" s="463" t="s">
        <v>405</v>
      </c>
    </row>
    <row r="14" spans="1:6" ht="15" customHeight="1">
      <c r="A14" s="1240"/>
      <c r="B14" s="1527"/>
      <c r="C14" s="1527"/>
      <c r="D14" s="1527"/>
      <c r="E14" s="1527"/>
      <c r="F14" s="1241"/>
    </row>
    <row r="15" spans="1:6" s="581" customFormat="1" ht="15" customHeight="1">
      <c r="A15" s="1528" t="s">
        <v>261</v>
      </c>
      <c r="B15" s="1533">
        <v>32216</v>
      </c>
      <c r="C15" s="1533">
        <v>32010</v>
      </c>
      <c r="D15" s="1533">
        <v>32401</v>
      </c>
      <c r="E15" s="1533">
        <v>29428</v>
      </c>
      <c r="F15" s="463" t="s">
        <v>248</v>
      </c>
    </row>
    <row r="16" spans="1:6" ht="15" customHeight="1">
      <c r="A16" s="1530"/>
      <c r="B16" s="1527"/>
      <c r="C16" s="1527"/>
      <c r="D16" s="1527"/>
      <c r="E16" s="1527"/>
      <c r="F16" s="1534"/>
    </row>
    <row r="17" spans="1:6" s="581" customFormat="1" ht="15" customHeight="1">
      <c r="A17" s="1528" t="s">
        <v>376</v>
      </c>
      <c r="B17" s="1533">
        <v>1050535</v>
      </c>
      <c r="C17" s="1533">
        <v>1035522</v>
      </c>
      <c r="D17" s="1533">
        <v>1052774</v>
      </c>
      <c r="E17" s="1533">
        <v>927535</v>
      </c>
      <c r="F17" s="463" t="s">
        <v>250</v>
      </c>
    </row>
    <row r="18" spans="1:6" s="581" customFormat="1" ht="15" customHeight="1">
      <c r="A18" s="1528" t="s">
        <v>285</v>
      </c>
      <c r="B18" s="1533">
        <v>561192</v>
      </c>
      <c r="C18" s="1533">
        <v>547635</v>
      </c>
      <c r="D18" s="1533">
        <v>546094</v>
      </c>
      <c r="E18" s="1533">
        <v>479303</v>
      </c>
      <c r="F18" s="463" t="s">
        <v>406</v>
      </c>
    </row>
    <row r="19" spans="1:6" s="581" customFormat="1" ht="15" customHeight="1">
      <c r="A19" s="1528" t="s">
        <v>510</v>
      </c>
      <c r="B19" s="1533">
        <v>335871</v>
      </c>
      <c r="C19" s="1533">
        <v>269888</v>
      </c>
      <c r="D19" s="1533">
        <v>415628</v>
      </c>
      <c r="E19" s="1533">
        <v>315551</v>
      </c>
      <c r="F19" s="463" t="s">
        <v>511</v>
      </c>
    </row>
    <row r="20" spans="1:6" ht="15" customHeight="1">
      <c r="A20" s="1530" t="s">
        <v>285</v>
      </c>
      <c r="B20" s="1527">
        <v>181313</v>
      </c>
      <c r="C20" s="1527">
        <v>154358</v>
      </c>
      <c r="D20" s="1527">
        <v>215104</v>
      </c>
      <c r="E20" s="1527">
        <v>166603</v>
      </c>
      <c r="F20" s="1532" t="s">
        <v>382</v>
      </c>
    </row>
    <row r="21" spans="1:6" s="581" customFormat="1" ht="15" customHeight="1">
      <c r="A21" s="1528" t="s">
        <v>2164</v>
      </c>
      <c r="B21" s="1533">
        <v>386361</v>
      </c>
      <c r="C21" s="1533">
        <v>323580</v>
      </c>
      <c r="D21" s="1533">
        <v>301773</v>
      </c>
      <c r="E21" s="1533">
        <v>287953</v>
      </c>
      <c r="F21" s="463" t="s">
        <v>512</v>
      </c>
    </row>
    <row r="22" spans="1:6" ht="15" customHeight="1">
      <c r="A22" s="1530" t="s">
        <v>285</v>
      </c>
      <c r="B22" s="1527">
        <v>209641</v>
      </c>
      <c r="C22" s="1527">
        <v>173206</v>
      </c>
      <c r="D22" s="1527">
        <v>161128</v>
      </c>
      <c r="E22" s="1527">
        <v>151007</v>
      </c>
      <c r="F22" s="1532" t="s">
        <v>382</v>
      </c>
    </row>
    <row r="23" spans="1:6" s="581" customFormat="1" ht="15" customHeight="1">
      <c r="A23" s="1528" t="s">
        <v>411</v>
      </c>
      <c r="B23" s="1533">
        <v>56690</v>
      </c>
      <c r="C23" s="1533">
        <v>49671</v>
      </c>
      <c r="D23" s="1533">
        <v>51319</v>
      </c>
      <c r="E23" s="1533">
        <v>51616</v>
      </c>
      <c r="F23" s="454" t="s">
        <v>513</v>
      </c>
    </row>
    <row r="24" spans="1:6" ht="15" customHeight="1">
      <c r="A24" s="1530" t="s">
        <v>285</v>
      </c>
      <c r="B24" s="1527">
        <v>32274</v>
      </c>
      <c r="C24" s="1527">
        <v>26509</v>
      </c>
      <c r="D24" s="1527">
        <v>26149</v>
      </c>
      <c r="E24" s="1527">
        <v>26946</v>
      </c>
      <c r="F24" s="1532" t="s">
        <v>382</v>
      </c>
    </row>
    <row r="25" spans="1:6" s="581" customFormat="1" ht="15" customHeight="1">
      <c r="A25" s="1240"/>
      <c r="B25" s="1533"/>
      <c r="C25" s="1533"/>
      <c r="D25" s="1533"/>
      <c r="E25" s="1533"/>
      <c r="F25" s="1241"/>
    </row>
    <row r="26" spans="1:6" s="581" customFormat="1" ht="15" customHeight="1">
      <c r="A26" s="1528" t="s">
        <v>257</v>
      </c>
      <c r="B26" s="1533">
        <v>59729</v>
      </c>
      <c r="C26" s="1533">
        <v>57489</v>
      </c>
      <c r="D26" s="1533">
        <v>55450</v>
      </c>
      <c r="E26" s="1533">
        <v>53704</v>
      </c>
      <c r="F26" s="463" t="s">
        <v>258</v>
      </c>
    </row>
    <row r="27" spans="1:6" ht="15" customHeight="1">
      <c r="A27" s="1530" t="s">
        <v>285</v>
      </c>
      <c r="B27" s="1527">
        <v>22786</v>
      </c>
      <c r="C27" s="1527">
        <v>21459</v>
      </c>
      <c r="D27" s="1527">
        <v>20281</v>
      </c>
      <c r="E27" s="1527">
        <v>19313</v>
      </c>
      <c r="F27" s="1532" t="s">
        <v>382</v>
      </c>
    </row>
    <row r="28" spans="1:6" ht="15" customHeight="1">
      <c r="A28" s="1530"/>
      <c r="B28" s="1527"/>
      <c r="C28" s="1527"/>
      <c r="D28" s="1527"/>
      <c r="E28" s="1527"/>
      <c r="F28" s="1534"/>
    </row>
    <row r="29" spans="1:6" ht="15" customHeight="1">
      <c r="A29" s="1530"/>
      <c r="B29" s="1527"/>
      <c r="C29" s="1527"/>
      <c r="D29" s="1527"/>
      <c r="E29" s="1527"/>
      <c r="F29" s="1534"/>
    </row>
    <row r="30" spans="1:6" ht="15" customHeight="1">
      <c r="A30" s="1526" t="s">
        <v>259</v>
      </c>
      <c r="B30" s="1527"/>
      <c r="C30" s="1527"/>
      <c r="D30" s="1527"/>
      <c r="E30" s="1527"/>
      <c r="F30" s="463" t="s">
        <v>413</v>
      </c>
    </row>
    <row r="31" spans="1:6" ht="15" customHeight="1">
      <c r="A31" s="1528"/>
      <c r="B31" s="1527"/>
      <c r="C31" s="1527"/>
      <c r="D31" s="1527"/>
      <c r="E31" s="1527"/>
      <c r="F31" s="454"/>
    </row>
    <row r="32" spans="1:6" ht="15" customHeight="1">
      <c r="A32" s="1528" t="s">
        <v>372</v>
      </c>
      <c r="B32" s="1535">
        <f>B33+B34</f>
        <v>490</v>
      </c>
      <c r="C32" s="1535">
        <v>455</v>
      </c>
      <c r="D32" s="1535">
        <v>433</v>
      </c>
      <c r="E32" s="1535">
        <v>384</v>
      </c>
      <c r="F32" s="463" t="s">
        <v>237</v>
      </c>
    </row>
    <row r="33" spans="1:6" ht="15" customHeight="1">
      <c r="A33" s="1530" t="s">
        <v>506</v>
      </c>
      <c r="B33" s="1527">
        <v>480</v>
      </c>
      <c r="C33" s="1527">
        <v>445</v>
      </c>
      <c r="D33" s="1527">
        <v>422</v>
      </c>
      <c r="E33" s="1527">
        <f>E32-E34</f>
        <v>376</v>
      </c>
      <c r="F33" s="1532" t="s">
        <v>507</v>
      </c>
    </row>
    <row r="34" spans="1:6" ht="15" customHeight="1">
      <c r="A34" s="1530" t="s">
        <v>508</v>
      </c>
      <c r="B34" s="1527">
        <v>10</v>
      </c>
      <c r="C34" s="1527">
        <v>10</v>
      </c>
      <c r="D34" s="1527">
        <v>11</v>
      </c>
      <c r="E34" s="1527">
        <v>8</v>
      </c>
      <c r="F34" s="1532" t="s">
        <v>509</v>
      </c>
    </row>
    <row r="35" spans="1:6" s="110" customFormat="1" ht="15" customHeight="1">
      <c r="A35" s="1240"/>
      <c r="B35" s="1527"/>
      <c r="C35" s="1527"/>
      <c r="D35" s="1527"/>
      <c r="E35" s="1527"/>
      <c r="F35" s="1241"/>
    </row>
    <row r="36" spans="1:6" s="581" customFormat="1" ht="15" customHeight="1">
      <c r="A36" s="338" t="s">
        <v>404</v>
      </c>
      <c r="B36" s="1535">
        <v>7027</v>
      </c>
      <c r="C36" s="1535">
        <v>6392</v>
      </c>
      <c r="D36" s="1535">
        <v>6019</v>
      </c>
      <c r="E36" s="1535">
        <v>5144</v>
      </c>
      <c r="F36" s="463" t="s">
        <v>405</v>
      </c>
    </row>
    <row r="37" spans="1:6" s="110" customFormat="1" ht="15" customHeight="1">
      <c r="A37" s="1240"/>
      <c r="B37" s="1240"/>
      <c r="C37" s="1240"/>
      <c r="D37" s="1240"/>
      <c r="E37" s="1240"/>
      <c r="F37" s="1241"/>
    </row>
    <row r="38" spans="1:6" s="581" customFormat="1" ht="15" customHeight="1">
      <c r="A38" s="338" t="s">
        <v>261</v>
      </c>
      <c r="B38" s="1533">
        <v>7971</v>
      </c>
      <c r="C38" s="1533">
        <v>7520</v>
      </c>
      <c r="D38" s="1533">
        <v>7311</v>
      </c>
      <c r="E38" s="1533">
        <v>6020</v>
      </c>
      <c r="F38" s="463" t="s">
        <v>248</v>
      </c>
    </row>
    <row r="39" spans="1:6" s="110" customFormat="1" ht="15" customHeight="1">
      <c r="A39" s="1240"/>
      <c r="B39" s="1240"/>
      <c r="C39" s="1240"/>
      <c r="D39" s="1240"/>
      <c r="E39" s="1240"/>
      <c r="F39" s="1241"/>
    </row>
    <row r="40" spans="1:6" s="581" customFormat="1" ht="15" customHeight="1">
      <c r="A40" s="1528" t="s">
        <v>416</v>
      </c>
      <c r="B40" s="1535">
        <v>252186</v>
      </c>
      <c r="C40" s="1535">
        <v>235529</v>
      </c>
      <c r="D40" s="1535">
        <v>230732</v>
      </c>
      <c r="E40" s="1535">
        <v>182716</v>
      </c>
      <c r="F40" s="463" t="s">
        <v>250</v>
      </c>
    </row>
    <row r="41" spans="1:6" s="581" customFormat="1" ht="15" customHeight="1">
      <c r="A41" s="1528" t="s">
        <v>285</v>
      </c>
      <c r="B41" s="1535">
        <v>133797</v>
      </c>
      <c r="C41" s="1535">
        <v>122357</v>
      </c>
      <c r="D41" s="1535">
        <v>115364</v>
      </c>
      <c r="E41" s="1535">
        <v>90286</v>
      </c>
      <c r="F41" s="454" t="s">
        <v>286</v>
      </c>
    </row>
    <row r="42" spans="1:6" s="581" customFormat="1" ht="15" customHeight="1">
      <c r="A42" s="1528" t="s">
        <v>510</v>
      </c>
      <c r="B42" s="1535">
        <v>87835</v>
      </c>
      <c r="C42" s="1535">
        <v>65005</v>
      </c>
      <c r="D42" s="1535">
        <v>103291</v>
      </c>
      <c r="E42" s="1535">
        <v>67946</v>
      </c>
      <c r="F42" s="463" t="s">
        <v>511</v>
      </c>
    </row>
    <row r="43" spans="1:6" ht="15" customHeight="1">
      <c r="A43" s="1530" t="s">
        <v>285</v>
      </c>
      <c r="B43" s="1531">
        <v>47567</v>
      </c>
      <c r="C43" s="1531">
        <v>38026</v>
      </c>
      <c r="D43" s="1531">
        <v>52009</v>
      </c>
      <c r="E43" s="1531">
        <v>34948</v>
      </c>
      <c r="F43" s="1532" t="s">
        <v>382</v>
      </c>
    </row>
    <row r="44" spans="1:6" s="581" customFormat="1" ht="15" customHeight="1">
      <c r="A44" s="1528" t="s">
        <v>2165</v>
      </c>
      <c r="B44" s="1535">
        <v>87975</v>
      </c>
      <c r="C44" s="1535">
        <v>65252</v>
      </c>
      <c r="D44" s="1535">
        <v>57657</v>
      </c>
      <c r="E44" s="1535">
        <v>52321</v>
      </c>
      <c r="F44" s="463" t="s">
        <v>512</v>
      </c>
    </row>
    <row r="45" spans="1:6" ht="15" customHeight="1">
      <c r="A45" s="1530" t="s">
        <v>285</v>
      </c>
      <c r="B45" s="1527">
        <v>46938</v>
      </c>
      <c r="C45" s="1527">
        <v>33679</v>
      </c>
      <c r="D45" s="1527">
        <v>29385</v>
      </c>
      <c r="E45" s="1527">
        <v>25836</v>
      </c>
      <c r="F45" s="1532" t="s">
        <v>382</v>
      </c>
    </row>
    <row r="46" spans="1:6" s="581" customFormat="1" ht="15" customHeight="1">
      <c r="A46" s="1528" t="s">
        <v>411</v>
      </c>
      <c r="B46" s="1535">
        <v>24923</v>
      </c>
      <c r="C46" s="1535">
        <v>21872</v>
      </c>
      <c r="D46" s="1535">
        <v>19902</v>
      </c>
      <c r="E46" s="1535">
        <v>16856</v>
      </c>
      <c r="F46" s="454" t="s">
        <v>513</v>
      </c>
    </row>
    <row r="47" spans="1:6" ht="15" customHeight="1">
      <c r="A47" s="1530" t="s">
        <v>285</v>
      </c>
      <c r="B47" s="1527">
        <v>14702</v>
      </c>
      <c r="C47" s="1527">
        <v>12206</v>
      </c>
      <c r="D47" s="1527">
        <v>10723</v>
      </c>
      <c r="E47" s="1527">
        <v>8943</v>
      </c>
      <c r="F47" s="1532" t="s">
        <v>382</v>
      </c>
    </row>
    <row r="48" spans="1:6" s="110" customFormat="1" ht="15" customHeight="1">
      <c r="A48" s="1240"/>
      <c r="B48" s="1535"/>
      <c r="C48" s="1535"/>
      <c r="D48" s="1535"/>
      <c r="E48" s="1535"/>
      <c r="F48" s="1241"/>
    </row>
    <row r="49" spans="1:6" s="581" customFormat="1" ht="15" customHeight="1">
      <c r="A49" s="1528" t="s">
        <v>514</v>
      </c>
      <c r="B49" s="1535">
        <v>15109</v>
      </c>
      <c r="C49" s="1535">
        <v>13831</v>
      </c>
      <c r="D49" s="1535">
        <v>12955</v>
      </c>
      <c r="E49" s="1535">
        <v>11930</v>
      </c>
      <c r="F49" s="463" t="s">
        <v>258</v>
      </c>
    </row>
    <row r="50" spans="1:6" ht="15" customHeight="1">
      <c r="A50" s="1530" t="s">
        <v>285</v>
      </c>
      <c r="B50" s="1527">
        <v>5261</v>
      </c>
      <c r="C50" s="1527">
        <v>4638</v>
      </c>
      <c r="D50" s="1527">
        <v>4130</v>
      </c>
      <c r="E50" s="1527">
        <v>3671</v>
      </c>
      <c r="F50" s="1532" t="s">
        <v>382</v>
      </c>
    </row>
    <row r="51" spans="1:6" ht="12.75" customHeight="1"/>
    <row r="52" spans="1:6" ht="12.75" customHeight="1">
      <c r="D52" s="148"/>
      <c r="E52" s="148"/>
      <c r="F52" s="110"/>
    </row>
    <row r="53" spans="1:6" ht="12.75" customHeight="1">
      <c r="C53" s="148"/>
      <c r="D53" s="148"/>
      <c r="E53" s="148"/>
      <c r="F53" s="110"/>
    </row>
    <row r="54" spans="1:6" ht="12.75" customHeight="1">
      <c r="C54" s="148"/>
      <c r="D54" s="148"/>
      <c r="E54" s="148"/>
      <c r="F54" s="110"/>
    </row>
    <row r="55" spans="1:6" s="110" customFormat="1" ht="14.15" customHeight="1">
      <c r="C55" s="148"/>
      <c r="D55" s="148"/>
      <c r="E55" s="148"/>
      <c r="F55" s="575"/>
    </row>
    <row r="56" spans="1:6" ht="12.75" customHeight="1">
      <c r="A56" s="110"/>
      <c r="B56" s="110"/>
      <c r="F56" s="575"/>
    </row>
    <row r="57" spans="1:6" ht="12.75" customHeight="1"/>
    <row r="58" spans="1:6" ht="12.75" customHeight="1"/>
    <row r="59" spans="1:6" ht="12.75" customHeight="1"/>
    <row r="60" spans="1:6" ht="12.75" customHeight="1">
      <c r="F60" s="110"/>
    </row>
    <row r="61" spans="1:6" ht="12.75" customHeight="1">
      <c r="F61" s="575"/>
    </row>
    <row r="62" spans="1:6" ht="12.75" customHeight="1">
      <c r="A62" s="583" t="s">
        <v>515</v>
      </c>
      <c r="B62" s="583"/>
      <c r="F62" s="477"/>
    </row>
    <row r="63" spans="1:6" ht="12.75" customHeight="1">
      <c r="A63" s="31" t="s">
        <v>1873</v>
      </c>
      <c r="B63" s="31"/>
      <c r="C63" s="31"/>
      <c r="D63" s="31"/>
      <c r="E63" s="460"/>
      <c r="F63" s="32" t="s">
        <v>1872</v>
      </c>
    </row>
    <row r="64" spans="1:6" ht="12.75" customHeight="1">
      <c r="A64" s="1921"/>
      <c r="B64" s="1921"/>
      <c r="C64" s="1921"/>
      <c r="D64" s="1921"/>
      <c r="E64" s="1921"/>
      <c r="F64" s="1921"/>
    </row>
    <row r="65" spans="1:2" ht="12.75" customHeight="1">
      <c r="A65" s="110"/>
      <c r="B65" s="110"/>
    </row>
    <row r="66" spans="1:2" ht="12.75" customHeight="1"/>
    <row r="67" spans="1:2" ht="12.75" customHeight="1"/>
    <row r="68" spans="1:2" ht="12.75" customHeight="1"/>
    <row r="69" spans="1:2" ht="12.75" customHeight="1"/>
    <row r="70" spans="1:2" ht="12.75" customHeight="1"/>
    <row r="71" spans="1:2" ht="12.75" customHeight="1"/>
  </sheetData>
  <mergeCells count="2">
    <mergeCell ref="E1:F1"/>
    <mergeCell ref="A64:F64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syncVertical="1" syncRef="A84">
    <tabColor rgb="FFFFFF00"/>
  </sheetPr>
  <dimension ref="A1:F115"/>
  <sheetViews>
    <sheetView showGridLines="0" view="pageLayout" topLeftCell="A84" zoomScale="70" zoomScaleSheetLayoutView="100" zoomScalePageLayoutView="70" workbookViewId="0">
      <selection activeCell="F15" sqref="F15"/>
    </sheetView>
  </sheetViews>
  <sheetFormatPr defaultColWidth="11" defaultRowHeight="13"/>
  <cols>
    <col min="1" max="1" width="29.453125" style="586" customWidth="1"/>
    <col min="2" max="2" width="12.26953125" style="584" customWidth="1"/>
    <col min="3" max="3" width="10.453125" style="585" customWidth="1"/>
    <col min="4" max="4" width="12.26953125" style="584" customWidth="1"/>
    <col min="5" max="5" width="10.7265625" style="584" customWidth="1"/>
    <col min="6" max="6" width="31.7265625" style="586" customWidth="1"/>
    <col min="7" max="21" width="11" style="586" customWidth="1"/>
    <col min="22" max="22" width="9.81640625" style="586" customWidth="1"/>
    <col min="23" max="35" width="11" style="586" customWidth="1"/>
    <col min="36" max="36" width="14.453125" style="586" customWidth="1"/>
    <col min="37" max="37" width="4.1796875" style="586" customWidth="1"/>
    <col min="38" max="38" width="13.26953125" style="586" customWidth="1"/>
    <col min="39" max="39" width="28.1796875" style="586" customWidth="1"/>
    <col min="40" max="40" width="11" style="586" customWidth="1"/>
    <col min="41" max="41" width="14.453125" style="586" customWidth="1"/>
    <col min="42" max="42" width="4.1796875" style="586" customWidth="1"/>
    <col min="43" max="44" width="11" style="586" customWidth="1"/>
    <col min="45" max="45" width="14.453125" style="586" customWidth="1"/>
    <col min="46" max="46" width="4.1796875" style="586" customWidth="1"/>
    <col min="47" max="47" width="14.453125" style="586" customWidth="1"/>
    <col min="48" max="244" width="11" style="586"/>
    <col min="245" max="245" width="29.453125" style="586" customWidth="1"/>
    <col min="246" max="246" width="12.26953125" style="586" customWidth="1"/>
    <col min="247" max="247" width="10.453125" style="586" customWidth="1"/>
    <col min="248" max="248" width="12.26953125" style="586" customWidth="1"/>
    <col min="249" max="249" width="10.7265625" style="586" customWidth="1"/>
    <col min="250" max="250" width="31.7265625" style="586" customWidth="1"/>
    <col min="251" max="254" width="13.7265625" style="586" customWidth="1"/>
    <col min="255" max="255" width="32.7265625" style="586" customWidth="1"/>
    <col min="256" max="256" width="20.7265625" style="586" customWidth="1"/>
    <col min="257" max="277" width="11" style="586" customWidth="1"/>
    <col min="278" max="278" width="9.81640625" style="586" customWidth="1"/>
    <col min="279" max="291" width="11" style="586" customWidth="1"/>
    <col min="292" max="292" width="14.453125" style="586" customWidth="1"/>
    <col min="293" max="293" width="4.1796875" style="586" customWidth="1"/>
    <col min="294" max="294" width="13.26953125" style="586" customWidth="1"/>
    <col min="295" max="295" width="28.1796875" style="586" customWidth="1"/>
    <col min="296" max="296" width="11" style="586" customWidth="1"/>
    <col min="297" max="297" width="14.453125" style="586" customWidth="1"/>
    <col min="298" max="298" width="4.1796875" style="586" customWidth="1"/>
    <col min="299" max="300" width="11" style="586" customWidth="1"/>
    <col min="301" max="301" width="14.453125" style="586" customWidth="1"/>
    <col min="302" max="302" width="4.1796875" style="586" customWidth="1"/>
    <col min="303" max="303" width="14.453125" style="586" customWidth="1"/>
    <col min="304" max="500" width="11" style="586"/>
    <col min="501" max="501" width="29.453125" style="586" customWidth="1"/>
    <col min="502" max="502" width="12.26953125" style="586" customWidth="1"/>
    <col min="503" max="503" width="10.453125" style="586" customWidth="1"/>
    <col min="504" max="504" width="12.26953125" style="586" customWidth="1"/>
    <col min="505" max="505" width="10.7265625" style="586" customWidth="1"/>
    <col min="506" max="506" width="31.7265625" style="586" customWidth="1"/>
    <col min="507" max="510" width="13.7265625" style="586" customWidth="1"/>
    <col min="511" max="511" width="32.7265625" style="586" customWidth="1"/>
    <col min="512" max="512" width="20.7265625" style="586" customWidth="1"/>
    <col min="513" max="533" width="11" style="586" customWidth="1"/>
    <col min="534" max="534" width="9.81640625" style="586" customWidth="1"/>
    <col min="535" max="547" width="11" style="586" customWidth="1"/>
    <col min="548" max="548" width="14.453125" style="586" customWidth="1"/>
    <col min="549" max="549" width="4.1796875" style="586" customWidth="1"/>
    <col min="550" max="550" width="13.26953125" style="586" customWidth="1"/>
    <col min="551" max="551" width="28.1796875" style="586" customWidth="1"/>
    <col min="552" max="552" width="11" style="586" customWidth="1"/>
    <col min="553" max="553" width="14.453125" style="586" customWidth="1"/>
    <col min="554" max="554" width="4.1796875" style="586" customWidth="1"/>
    <col min="555" max="556" width="11" style="586" customWidth="1"/>
    <col min="557" max="557" width="14.453125" style="586" customWidth="1"/>
    <col min="558" max="558" width="4.1796875" style="586" customWidth="1"/>
    <col min="559" max="559" width="14.453125" style="586" customWidth="1"/>
    <col min="560" max="756" width="11" style="586"/>
    <col min="757" max="757" width="29.453125" style="586" customWidth="1"/>
    <col min="758" max="758" width="12.26953125" style="586" customWidth="1"/>
    <col min="759" max="759" width="10.453125" style="586" customWidth="1"/>
    <col min="760" max="760" width="12.26953125" style="586" customWidth="1"/>
    <col min="761" max="761" width="10.7265625" style="586" customWidth="1"/>
    <col min="762" max="762" width="31.7265625" style="586" customWidth="1"/>
    <col min="763" max="766" width="13.7265625" style="586" customWidth="1"/>
    <col min="767" max="767" width="32.7265625" style="586" customWidth="1"/>
    <col min="768" max="768" width="20.7265625" style="586" customWidth="1"/>
    <col min="769" max="789" width="11" style="586" customWidth="1"/>
    <col min="790" max="790" width="9.81640625" style="586" customWidth="1"/>
    <col min="791" max="803" width="11" style="586" customWidth="1"/>
    <col min="804" max="804" width="14.453125" style="586" customWidth="1"/>
    <col min="805" max="805" width="4.1796875" style="586" customWidth="1"/>
    <col min="806" max="806" width="13.26953125" style="586" customWidth="1"/>
    <col min="807" max="807" width="28.1796875" style="586" customWidth="1"/>
    <col min="808" max="808" width="11" style="586" customWidth="1"/>
    <col min="809" max="809" width="14.453125" style="586" customWidth="1"/>
    <col min="810" max="810" width="4.1796875" style="586" customWidth="1"/>
    <col min="811" max="812" width="11" style="586" customWidth="1"/>
    <col min="813" max="813" width="14.453125" style="586" customWidth="1"/>
    <col min="814" max="814" width="4.1796875" style="586" customWidth="1"/>
    <col min="815" max="815" width="14.453125" style="586" customWidth="1"/>
    <col min="816" max="1012" width="11" style="586"/>
    <col min="1013" max="1013" width="29.453125" style="586" customWidth="1"/>
    <col min="1014" max="1014" width="12.26953125" style="586" customWidth="1"/>
    <col min="1015" max="1015" width="10.453125" style="586" customWidth="1"/>
    <col min="1016" max="1016" width="12.26953125" style="586" customWidth="1"/>
    <col min="1017" max="1017" width="10.7265625" style="586" customWidth="1"/>
    <col min="1018" max="1018" width="31.7265625" style="586" customWidth="1"/>
    <col min="1019" max="1022" width="13.7265625" style="586" customWidth="1"/>
    <col min="1023" max="1023" width="32.7265625" style="586" customWidth="1"/>
    <col min="1024" max="1024" width="20.7265625" style="586" customWidth="1"/>
    <col min="1025" max="1045" width="11" style="586" customWidth="1"/>
    <col min="1046" max="1046" width="9.81640625" style="586" customWidth="1"/>
    <col min="1047" max="1059" width="11" style="586" customWidth="1"/>
    <col min="1060" max="1060" width="14.453125" style="586" customWidth="1"/>
    <col min="1061" max="1061" width="4.1796875" style="586" customWidth="1"/>
    <col min="1062" max="1062" width="13.26953125" style="586" customWidth="1"/>
    <col min="1063" max="1063" width="28.1796875" style="586" customWidth="1"/>
    <col min="1064" max="1064" width="11" style="586" customWidth="1"/>
    <col min="1065" max="1065" width="14.453125" style="586" customWidth="1"/>
    <col min="1066" max="1066" width="4.1796875" style="586" customWidth="1"/>
    <col min="1067" max="1068" width="11" style="586" customWidth="1"/>
    <col min="1069" max="1069" width="14.453125" style="586" customWidth="1"/>
    <col min="1070" max="1070" width="4.1796875" style="586" customWidth="1"/>
    <col min="1071" max="1071" width="14.453125" style="586" customWidth="1"/>
    <col min="1072" max="1268" width="11" style="586"/>
    <col min="1269" max="1269" width="29.453125" style="586" customWidth="1"/>
    <col min="1270" max="1270" width="12.26953125" style="586" customWidth="1"/>
    <col min="1271" max="1271" width="10.453125" style="586" customWidth="1"/>
    <col min="1272" max="1272" width="12.26953125" style="586" customWidth="1"/>
    <col min="1273" max="1273" width="10.7265625" style="586" customWidth="1"/>
    <col min="1274" max="1274" width="31.7265625" style="586" customWidth="1"/>
    <col min="1275" max="1278" width="13.7265625" style="586" customWidth="1"/>
    <col min="1279" max="1279" width="32.7265625" style="586" customWidth="1"/>
    <col min="1280" max="1280" width="20.7265625" style="586" customWidth="1"/>
    <col min="1281" max="1301" width="11" style="586" customWidth="1"/>
    <col min="1302" max="1302" width="9.81640625" style="586" customWidth="1"/>
    <col min="1303" max="1315" width="11" style="586" customWidth="1"/>
    <col min="1316" max="1316" width="14.453125" style="586" customWidth="1"/>
    <col min="1317" max="1317" width="4.1796875" style="586" customWidth="1"/>
    <col min="1318" max="1318" width="13.26953125" style="586" customWidth="1"/>
    <col min="1319" max="1319" width="28.1796875" style="586" customWidth="1"/>
    <col min="1320" max="1320" width="11" style="586" customWidth="1"/>
    <col min="1321" max="1321" width="14.453125" style="586" customWidth="1"/>
    <col min="1322" max="1322" width="4.1796875" style="586" customWidth="1"/>
    <col min="1323" max="1324" width="11" style="586" customWidth="1"/>
    <col min="1325" max="1325" width="14.453125" style="586" customWidth="1"/>
    <col min="1326" max="1326" width="4.1796875" style="586" customWidth="1"/>
    <col min="1327" max="1327" width="14.453125" style="586" customWidth="1"/>
    <col min="1328" max="1524" width="11" style="586"/>
    <col min="1525" max="1525" width="29.453125" style="586" customWidth="1"/>
    <col min="1526" max="1526" width="12.26953125" style="586" customWidth="1"/>
    <col min="1527" max="1527" width="10.453125" style="586" customWidth="1"/>
    <col min="1528" max="1528" width="12.26953125" style="586" customWidth="1"/>
    <col min="1529" max="1529" width="10.7265625" style="586" customWidth="1"/>
    <col min="1530" max="1530" width="31.7265625" style="586" customWidth="1"/>
    <col min="1531" max="1534" width="13.7265625" style="586" customWidth="1"/>
    <col min="1535" max="1535" width="32.7265625" style="586" customWidth="1"/>
    <col min="1536" max="1536" width="20.7265625" style="586" customWidth="1"/>
    <col min="1537" max="1557" width="11" style="586" customWidth="1"/>
    <col min="1558" max="1558" width="9.81640625" style="586" customWidth="1"/>
    <col min="1559" max="1571" width="11" style="586" customWidth="1"/>
    <col min="1572" max="1572" width="14.453125" style="586" customWidth="1"/>
    <col min="1573" max="1573" width="4.1796875" style="586" customWidth="1"/>
    <col min="1574" max="1574" width="13.26953125" style="586" customWidth="1"/>
    <col min="1575" max="1575" width="28.1796875" style="586" customWidth="1"/>
    <col min="1576" max="1576" width="11" style="586" customWidth="1"/>
    <col min="1577" max="1577" width="14.453125" style="586" customWidth="1"/>
    <col min="1578" max="1578" width="4.1796875" style="586" customWidth="1"/>
    <col min="1579" max="1580" width="11" style="586" customWidth="1"/>
    <col min="1581" max="1581" width="14.453125" style="586" customWidth="1"/>
    <col min="1582" max="1582" width="4.1796875" style="586" customWidth="1"/>
    <col min="1583" max="1583" width="14.453125" style="586" customWidth="1"/>
    <col min="1584" max="1780" width="11" style="586"/>
    <col min="1781" max="1781" width="29.453125" style="586" customWidth="1"/>
    <col min="1782" max="1782" width="12.26953125" style="586" customWidth="1"/>
    <col min="1783" max="1783" width="10.453125" style="586" customWidth="1"/>
    <col min="1784" max="1784" width="12.26953125" style="586" customWidth="1"/>
    <col min="1785" max="1785" width="10.7265625" style="586" customWidth="1"/>
    <col min="1786" max="1786" width="31.7265625" style="586" customWidth="1"/>
    <col min="1787" max="1790" width="13.7265625" style="586" customWidth="1"/>
    <col min="1791" max="1791" width="32.7265625" style="586" customWidth="1"/>
    <col min="1792" max="1792" width="20.7265625" style="586" customWidth="1"/>
    <col min="1793" max="1813" width="11" style="586" customWidth="1"/>
    <col min="1814" max="1814" width="9.81640625" style="586" customWidth="1"/>
    <col min="1815" max="1827" width="11" style="586" customWidth="1"/>
    <col min="1828" max="1828" width="14.453125" style="586" customWidth="1"/>
    <col min="1829" max="1829" width="4.1796875" style="586" customWidth="1"/>
    <col min="1830" max="1830" width="13.26953125" style="586" customWidth="1"/>
    <col min="1831" max="1831" width="28.1796875" style="586" customWidth="1"/>
    <col min="1832" max="1832" width="11" style="586" customWidth="1"/>
    <col min="1833" max="1833" width="14.453125" style="586" customWidth="1"/>
    <col min="1834" max="1834" width="4.1796875" style="586" customWidth="1"/>
    <col min="1835" max="1836" width="11" style="586" customWidth="1"/>
    <col min="1837" max="1837" width="14.453125" style="586" customWidth="1"/>
    <col min="1838" max="1838" width="4.1796875" style="586" customWidth="1"/>
    <col min="1839" max="1839" width="14.453125" style="586" customWidth="1"/>
    <col min="1840" max="2036" width="11" style="586"/>
    <col min="2037" max="2037" width="29.453125" style="586" customWidth="1"/>
    <col min="2038" max="2038" width="12.26953125" style="586" customWidth="1"/>
    <col min="2039" max="2039" width="10.453125" style="586" customWidth="1"/>
    <col min="2040" max="2040" width="12.26953125" style="586" customWidth="1"/>
    <col min="2041" max="2041" width="10.7265625" style="586" customWidth="1"/>
    <col min="2042" max="2042" width="31.7265625" style="586" customWidth="1"/>
    <col min="2043" max="2046" width="13.7265625" style="586" customWidth="1"/>
    <col min="2047" max="2047" width="32.7265625" style="586" customWidth="1"/>
    <col min="2048" max="2048" width="20.7265625" style="586" customWidth="1"/>
    <col min="2049" max="2069" width="11" style="586" customWidth="1"/>
    <col min="2070" max="2070" width="9.81640625" style="586" customWidth="1"/>
    <col min="2071" max="2083" width="11" style="586" customWidth="1"/>
    <col min="2084" max="2084" width="14.453125" style="586" customWidth="1"/>
    <col min="2085" max="2085" width="4.1796875" style="586" customWidth="1"/>
    <col min="2086" max="2086" width="13.26953125" style="586" customWidth="1"/>
    <col min="2087" max="2087" width="28.1796875" style="586" customWidth="1"/>
    <col min="2088" max="2088" width="11" style="586" customWidth="1"/>
    <col min="2089" max="2089" width="14.453125" style="586" customWidth="1"/>
    <col min="2090" max="2090" width="4.1796875" style="586" customWidth="1"/>
    <col min="2091" max="2092" width="11" style="586" customWidth="1"/>
    <col min="2093" max="2093" width="14.453125" style="586" customWidth="1"/>
    <col min="2094" max="2094" width="4.1796875" style="586" customWidth="1"/>
    <col min="2095" max="2095" width="14.453125" style="586" customWidth="1"/>
    <col min="2096" max="2292" width="11" style="586"/>
    <col min="2293" max="2293" width="29.453125" style="586" customWidth="1"/>
    <col min="2294" max="2294" width="12.26953125" style="586" customWidth="1"/>
    <col min="2295" max="2295" width="10.453125" style="586" customWidth="1"/>
    <col min="2296" max="2296" width="12.26953125" style="586" customWidth="1"/>
    <col min="2297" max="2297" width="10.7265625" style="586" customWidth="1"/>
    <col min="2298" max="2298" width="31.7265625" style="586" customWidth="1"/>
    <col min="2299" max="2302" width="13.7265625" style="586" customWidth="1"/>
    <col min="2303" max="2303" width="32.7265625" style="586" customWidth="1"/>
    <col min="2304" max="2304" width="20.7265625" style="586" customWidth="1"/>
    <col min="2305" max="2325" width="11" style="586" customWidth="1"/>
    <col min="2326" max="2326" width="9.81640625" style="586" customWidth="1"/>
    <col min="2327" max="2339" width="11" style="586" customWidth="1"/>
    <col min="2340" max="2340" width="14.453125" style="586" customWidth="1"/>
    <col min="2341" max="2341" width="4.1796875" style="586" customWidth="1"/>
    <col min="2342" max="2342" width="13.26953125" style="586" customWidth="1"/>
    <col min="2343" max="2343" width="28.1796875" style="586" customWidth="1"/>
    <col min="2344" max="2344" width="11" style="586" customWidth="1"/>
    <col min="2345" max="2345" width="14.453125" style="586" customWidth="1"/>
    <col min="2346" max="2346" width="4.1796875" style="586" customWidth="1"/>
    <col min="2347" max="2348" width="11" style="586" customWidth="1"/>
    <col min="2349" max="2349" width="14.453125" style="586" customWidth="1"/>
    <col min="2350" max="2350" width="4.1796875" style="586" customWidth="1"/>
    <col min="2351" max="2351" width="14.453125" style="586" customWidth="1"/>
    <col min="2352" max="2548" width="11" style="586"/>
    <col min="2549" max="2549" width="29.453125" style="586" customWidth="1"/>
    <col min="2550" max="2550" width="12.26953125" style="586" customWidth="1"/>
    <col min="2551" max="2551" width="10.453125" style="586" customWidth="1"/>
    <col min="2552" max="2552" width="12.26953125" style="586" customWidth="1"/>
    <col min="2553" max="2553" width="10.7265625" style="586" customWidth="1"/>
    <col min="2554" max="2554" width="31.7265625" style="586" customWidth="1"/>
    <col min="2555" max="2558" width="13.7265625" style="586" customWidth="1"/>
    <col min="2559" max="2559" width="32.7265625" style="586" customWidth="1"/>
    <col min="2560" max="2560" width="20.7265625" style="586" customWidth="1"/>
    <col min="2561" max="2581" width="11" style="586" customWidth="1"/>
    <col min="2582" max="2582" width="9.81640625" style="586" customWidth="1"/>
    <col min="2583" max="2595" width="11" style="586" customWidth="1"/>
    <col min="2596" max="2596" width="14.453125" style="586" customWidth="1"/>
    <col min="2597" max="2597" width="4.1796875" style="586" customWidth="1"/>
    <col min="2598" max="2598" width="13.26953125" style="586" customWidth="1"/>
    <col min="2599" max="2599" width="28.1796875" style="586" customWidth="1"/>
    <col min="2600" max="2600" width="11" style="586" customWidth="1"/>
    <col min="2601" max="2601" width="14.453125" style="586" customWidth="1"/>
    <col min="2602" max="2602" width="4.1796875" style="586" customWidth="1"/>
    <col min="2603" max="2604" width="11" style="586" customWidth="1"/>
    <col min="2605" max="2605" width="14.453125" style="586" customWidth="1"/>
    <col min="2606" max="2606" width="4.1796875" style="586" customWidth="1"/>
    <col min="2607" max="2607" width="14.453125" style="586" customWidth="1"/>
    <col min="2608" max="2804" width="11" style="586"/>
    <col min="2805" max="2805" width="29.453125" style="586" customWidth="1"/>
    <col min="2806" max="2806" width="12.26953125" style="586" customWidth="1"/>
    <col min="2807" max="2807" width="10.453125" style="586" customWidth="1"/>
    <col min="2808" max="2808" width="12.26953125" style="586" customWidth="1"/>
    <col min="2809" max="2809" width="10.7265625" style="586" customWidth="1"/>
    <col min="2810" max="2810" width="31.7265625" style="586" customWidth="1"/>
    <col min="2811" max="2814" width="13.7265625" style="586" customWidth="1"/>
    <col min="2815" max="2815" width="32.7265625" style="586" customWidth="1"/>
    <col min="2816" max="2816" width="20.7265625" style="586" customWidth="1"/>
    <col min="2817" max="2837" width="11" style="586" customWidth="1"/>
    <col min="2838" max="2838" width="9.81640625" style="586" customWidth="1"/>
    <col min="2839" max="2851" width="11" style="586" customWidth="1"/>
    <col min="2852" max="2852" width="14.453125" style="586" customWidth="1"/>
    <col min="2853" max="2853" width="4.1796875" style="586" customWidth="1"/>
    <col min="2854" max="2854" width="13.26953125" style="586" customWidth="1"/>
    <col min="2855" max="2855" width="28.1796875" style="586" customWidth="1"/>
    <col min="2856" max="2856" width="11" style="586" customWidth="1"/>
    <col min="2857" max="2857" width="14.453125" style="586" customWidth="1"/>
    <col min="2858" max="2858" width="4.1796875" style="586" customWidth="1"/>
    <col min="2859" max="2860" width="11" style="586" customWidth="1"/>
    <col min="2861" max="2861" width="14.453125" style="586" customWidth="1"/>
    <col min="2862" max="2862" width="4.1796875" style="586" customWidth="1"/>
    <col min="2863" max="2863" width="14.453125" style="586" customWidth="1"/>
    <col min="2864" max="3060" width="11" style="586"/>
    <col min="3061" max="3061" width="29.453125" style="586" customWidth="1"/>
    <col min="3062" max="3062" width="12.26953125" style="586" customWidth="1"/>
    <col min="3063" max="3063" width="10.453125" style="586" customWidth="1"/>
    <col min="3064" max="3064" width="12.26953125" style="586" customWidth="1"/>
    <col min="3065" max="3065" width="10.7265625" style="586" customWidth="1"/>
    <col min="3066" max="3066" width="31.7265625" style="586" customWidth="1"/>
    <col min="3067" max="3070" width="13.7265625" style="586" customWidth="1"/>
    <col min="3071" max="3071" width="32.7265625" style="586" customWidth="1"/>
    <col min="3072" max="3072" width="20.7265625" style="586" customWidth="1"/>
    <col min="3073" max="3093" width="11" style="586" customWidth="1"/>
    <col min="3094" max="3094" width="9.81640625" style="586" customWidth="1"/>
    <col min="3095" max="3107" width="11" style="586" customWidth="1"/>
    <col min="3108" max="3108" width="14.453125" style="586" customWidth="1"/>
    <col min="3109" max="3109" width="4.1796875" style="586" customWidth="1"/>
    <col min="3110" max="3110" width="13.26953125" style="586" customWidth="1"/>
    <col min="3111" max="3111" width="28.1796875" style="586" customWidth="1"/>
    <col min="3112" max="3112" width="11" style="586" customWidth="1"/>
    <col min="3113" max="3113" width="14.453125" style="586" customWidth="1"/>
    <col min="3114" max="3114" width="4.1796875" style="586" customWidth="1"/>
    <col min="3115" max="3116" width="11" style="586" customWidth="1"/>
    <col min="3117" max="3117" width="14.453125" style="586" customWidth="1"/>
    <col min="3118" max="3118" width="4.1796875" style="586" customWidth="1"/>
    <col min="3119" max="3119" width="14.453125" style="586" customWidth="1"/>
    <col min="3120" max="3316" width="11" style="586"/>
    <col min="3317" max="3317" width="29.453125" style="586" customWidth="1"/>
    <col min="3318" max="3318" width="12.26953125" style="586" customWidth="1"/>
    <col min="3319" max="3319" width="10.453125" style="586" customWidth="1"/>
    <col min="3320" max="3320" width="12.26953125" style="586" customWidth="1"/>
    <col min="3321" max="3321" width="10.7265625" style="586" customWidth="1"/>
    <col min="3322" max="3322" width="31.7265625" style="586" customWidth="1"/>
    <col min="3323" max="3326" width="13.7265625" style="586" customWidth="1"/>
    <col min="3327" max="3327" width="32.7265625" style="586" customWidth="1"/>
    <col min="3328" max="3328" width="20.7265625" style="586" customWidth="1"/>
    <col min="3329" max="3349" width="11" style="586" customWidth="1"/>
    <col min="3350" max="3350" width="9.81640625" style="586" customWidth="1"/>
    <col min="3351" max="3363" width="11" style="586" customWidth="1"/>
    <col min="3364" max="3364" width="14.453125" style="586" customWidth="1"/>
    <col min="3365" max="3365" width="4.1796875" style="586" customWidth="1"/>
    <col min="3366" max="3366" width="13.26953125" style="586" customWidth="1"/>
    <col min="3367" max="3367" width="28.1796875" style="586" customWidth="1"/>
    <col min="3368" max="3368" width="11" style="586" customWidth="1"/>
    <col min="3369" max="3369" width="14.453125" style="586" customWidth="1"/>
    <col min="3370" max="3370" width="4.1796875" style="586" customWidth="1"/>
    <col min="3371" max="3372" width="11" style="586" customWidth="1"/>
    <col min="3373" max="3373" width="14.453125" style="586" customWidth="1"/>
    <col min="3374" max="3374" width="4.1796875" style="586" customWidth="1"/>
    <col min="3375" max="3375" width="14.453125" style="586" customWidth="1"/>
    <col min="3376" max="3572" width="11" style="586"/>
    <col min="3573" max="3573" width="29.453125" style="586" customWidth="1"/>
    <col min="3574" max="3574" width="12.26953125" style="586" customWidth="1"/>
    <col min="3575" max="3575" width="10.453125" style="586" customWidth="1"/>
    <col min="3576" max="3576" width="12.26953125" style="586" customWidth="1"/>
    <col min="3577" max="3577" width="10.7265625" style="586" customWidth="1"/>
    <col min="3578" max="3578" width="31.7265625" style="586" customWidth="1"/>
    <col min="3579" max="3582" width="13.7265625" style="586" customWidth="1"/>
    <col min="3583" max="3583" width="32.7265625" style="586" customWidth="1"/>
    <col min="3584" max="3584" width="20.7265625" style="586" customWidth="1"/>
    <col min="3585" max="3605" width="11" style="586" customWidth="1"/>
    <col min="3606" max="3606" width="9.81640625" style="586" customWidth="1"/>
    <col min="3607" max="3619" width="11" style="586" customWidth="1"/>
    <col min="3620" max="3620" width="14.453125" style="586" customWidth="1"/>
    <col min="3621" max="3621" width="4.1796875" style="586" customWidth="1"/>
    <col min="3622" max="3622" width="13.26953125" style="586" customWidth="1"/>
    <col min="3623" max="3623" width="28.1796875" style="586" customWidth="1"/>
    <col min="3624" max="3624" width="11" style="586" customWidth="1"/>
    <col min="3625" max="3625" width="14.453125" style="586" customWidth="1"/>
    <col min="3626" max="3626" width="4.1796875" style="586" customWidth="1"/>
    <col min="3627" max="3628" width="11" style="586" customWidth="1"/>
    <col min="3629" max="3629" width="14.453125" style="586" customWidth="1"/>
    <col min="3630" max="3630" width="4.1796875" style="586" customWidth="1"/>
    <col min="3631" max="3631" width="14.453125" style="586" customWidth="1"/>
    <col min="3632" max="3828" width="11" style="586"/>
    <col min="3829" max="3829" width="29.453125" style="586" customWidth="1"/>
    <col min="3830" max="3830" width="12.26953125" style="586" customWidth="1"/>
    <col min="3831" max="3831" width="10.453125" style="586" customWidth="1"/>
    <col min="3832" max="3832" width="12.26953125" style="586" customWidth="1"/>
    <col min="3833" max="3833" width="10.7265625" style="586" customWidth="1"/>
    <col min="3834" max="3834" width="31.7265625" style="586" customWidth="1"/>
    <col min="3835" max="3838" width="13.7265625" style="586" customWidth="1"/>
    <col min="3839" max="3839" width="32.7265625" style="586" customWidth="1"/>
    <col min="3840" max="3840" width="20.7265625" style="586" customWidth="1"/>
    <col min="3841" max="3861" width="11" style="586" customWidth="1"/>
    <col min="3862" max="3862" width="9.81640625" style="586" customWidth="1"/>
    <col min="3863" max="3875" width="11" style="586" customWidth="1"/>
    <col min="3876" max="3876" width="14.453125" style="586" customWidth="1"/>
    <col min="3877" max="3877" width="4.1796875" style="586" customWidth="1"/>
    <col min="3878" max="3878" width="13.26953125" style="586" customWidth="1"/>
    <col min="3879" max="3879" width="28.1796875" style="586" customWidth="1"/>
    <col min="3880" max="3880" width="11" style="586" customWidth="1"/>
    <col min="3881" max="3881" width="14.453125" style="586" customWidth="1"/>
    <col min="3882" max="3882" width="4.1796875" style="586" customWidth="1"/>
    <col min="3883" max="3884" width="11" style="586" customWidth="1"/>
    <col min="3885" max="3885" width="14.453125" style="586" customWidth="1"/>
    <col min="3886" max="3886" width="4.1796875" style="586" customWidth="1"/>
    <col min="3887" max="3887" width="14.453125" style="586" customWidth="1"/>
    <col min="3888" max="4084" width="11" style="586"/>
    <col min="4085" max="4085" width="29.453125" style="586" customWidth="1"/>
    <col min="4086" max="4086" width="12.26953125" style="586" customWidth="1"/>
    <col min="4087" max="4087" width="10.453125" style="586" customWidth="1"/>
    <col min="4088" max="4088" width="12.26953125" style="586" customWidth="1"/>
    <col min="4089" max="4089" width="10.7265625" style="586" customWidth="1"/>
    <col min="4090" max="4090" width="31.7265625" style="586" customWidth="1"/>
    <col min="4091" max="4094" width="13.7265625" style="586" customWidth="1"/>
    <col min="4095" max="4095" width="32.7265625" style="586" customWidth="1"/>
    <col min="4096" max="4096" width="20.7265625" style="586" customWidth="1"/>
    <col min="4097" max="4117" width="11" style="586" customWidth="1"/>
    <col min="4118" max="4118" width="9.81640625" style="586" customWidth="1"/>
    <col min="4119" max="4131" width="11" style="586" customWidth="1"/>
    <col min="4132" max="4132" width="14.453125" style="586" customWidth="1"/>
    <col min="4133" max="4133" width="4.1796875" style="586" customWidth="1"/>
    <col min="4134" max="4134" width="13.26953125" style="586" customWidth="1"/>
    <col min="4135" max="4135" width="28.1796875" style="586" customWidth="1"/>
    <col min="4136" max="4136" width="11" style="586" customWidth="1"/>
    <col min="4137" max="4137" width="14.453125" style="586" customWidth="1"/>
    <col min="4138" max="4138" width="4.1796875" style="586" customWidth="1"/>
    <col min="4139" max="4140" width="11" style="586" customWidth="1"/>
    <col min="4141" max="4141" width="14.453125" style="586" customWidth="1"/>
    <col min="4142" max="4142" width="4.1796875" style="586" customWidth="1"/>
    <col min="4143" max="4143" width="14.453125" style="586" customWidth="1"/>
    <col min="4144" max="4340" width="11" style="586"/>
    <col min="4341" max="4341" width="29.453125" style="586" customWidth="1"/>
    <col min="4342" max="4342" width="12.26953125" style="586" customWidth="1"/>
    <col min="4343" max="4343" width="10.453125" style="586" customWidth="1"/>
    <col min="4344" max="4344" width="12.26953125" style="586" customWidth="1"/>
    <col min="4345" max="4345" width="10.7265625" style="586" customWidth="1"/>
    <col min="4346" max="4346" width="31.7265625" style="586" customWidth="1"/>
    <col min="4347" max="4350" width="13.7265625" style="586" customWidth="1"/>
    <col min="4351" max="4351" width="32.7265625" style="586" customWidth="1"/>
    <col min="4352" max="4352" width="20.7265625" style="586" customWidth="1"/>
    <col min="4353" max="4373" width="11" style="586" customWidth="1"/>
    <col min="4374" max="4374" width="9.81640625" style="586" customWidth="1"/>
    <col min="4375" max="4387" width="11" style="586" customWidth="1"/>
    <col min="4388" max="4388" width="14.453125" style="586" customWidth="1"/>
    <col min="4389" max="4389" width="4.1796875" style="586" customWidth="1"/>
    <col min="4390" max="4390" width="13.26953125" style="586" customWidth="1"/>
    <col min="4391" max="4391" width="28.1796875" style="586" customWidth="1"/>
    <col min="4392" max="4392" width="11" style="586" customWidth="1"/>
    <col min="4393" max="4393" width="14.453125" style="586" customWidth="1"/>
    <col min="4394" max="4394" width="4.1796875" style="586" customWidth="1"/>
    <col min="4395" max="4396" width="11" style="586" customWidth="1"/>
    <col min="4397" max="4397" width="14.453125" style="586" customWidth="1"/>
    <col min="4398" max="4398" width="4.1796875" style="586" customWidth="1"/>
    <col min="4399" max="4399" width="14.453125" style="586" customWidth="1"/>
    <col min="4400" max="4596" width="11" style="586"/>
    <col min="4597" max="4597" width="29.453125" style="586" customWidth="1"/>
    <col min="4598" max="4598" width="12.26953125" style="586" customWidth="1"/>
    <col min="4599" max="4599" width="10.453125" style="586" customWidth="1"/>
    <col min="4600" max="4600" width="12.26953125" style="586" customWidth="1"/>
    <col min="4601" max="4601" width="10.7265625" style="586" customWidth="1"/>
    <col min="4602" max="4602" width="31.7265625" style="586" customWidth="1"/>
    <col min="4603" max="4606" width="13.7265625" style="586" customWidth="1"/>
    <col min="4607" max="4607" width="32.7265625" style="586" customWidth="1"/>
    <col min="4608" max="4608" width="20.7265625" style="586" customWidth="1"/>
    <col min="4609" max="4629" width="11" style="586" customWidth="1"/>
    <col min="4630" max="4630" width="9.81640625" style="586" customWidth="1"/>
    <col min="4631" max="4643" width="11" style="586" customWidth="1"/>
    <col min="4644" max="4644" width="14.453125" style="586" customWidth="1"/>
    <col min="4645" max="4645" width="4.1796875" style="586" customWidth="1"/>
    <col min="4646" max="4646" width="13.26953125" style="586" customWidth="1"/>
    <col min="4647" max="4647" width="28.1796875" style="586" customWidth="1"/>
    <col min="4648" max="4648" width="11" style="586" customWidth="1"/>
    <col min="4649" max="4649" width="14.453125" style="586" customWidth="1"/>
    <col min="4650" max="4650" width="4.1796875" style="586" customWidth="1"/>
    <col min="4651" max="4652" width="11" style="586" customWidth="1"/>
    <col min="4653" max="4653" width="14.453125" style="586" customWidth="1"/>
    <col min="4654" max="4654" width="4.1796875" style="586" customWidth="1"/>
    <col min="4655" max="4655" width="14.453125" style="586" customWidth="1"/>
    <col min="4656" max="4852" width="11" style="586"/>
    <col min="4853" max="4853" width="29.453125" style="586" customWidth="1"/>
    <col min="4854" max="4854" width="12.26953125" style="586" customWidth="1"/>
    <col min="4855" max="4855" width="10.453125" style="586" customWidth="1"/>
    <col min="4856" max="4856" width="12.26953125" style="586" customWidth="1"/>
    <col min="4857" max="4857" width="10.7265625" style="586" customWidth="1"/>
    <col min="4858" max="4858" width="31.7265625" style="586" customWidth="1"/>
    <col min="4859" max="4862" width="13.7265625" style="586" customWidth="1"/>
    <col min="4863" max="4863" width="32.7265625" style="586" customWidth="1"/>
    <col min="4864" max="4864" width="20.7265625" style="586" customWidth="1"/>
    <col min="4865" max="4885" width="11" style="586" customWidth="1"/>
    <col min="4886" max="4886" width="9.81640625" style="586" customWidth="1"/>
    <col min="4887" max="4899" width="11" style="586" customWidth="1"/>
    <col min="4900" max="4900" width="14.453125" style="586" customWidth="1"/>
    <col min="4901" max="4901" width="4.1796875" style="586" customWidth="1"/>
    <col min="4902" max="4902" width="13.26953125" style="586" customWidth="1"/>
    <col min="4903" max="4903" width="28.1796875" style="586" customWidth="1"/>
    <col min="4904" max="4904" width="11" style="586" customWidth="1"/>
    <col min="4905" max="4905" width="14.453125" style="586" customWidth="1"/>
    <col min="4906" max="4906" width="4.1796875" style="586" customWidth="1"/>
    <col min="4907" max="4908" width="11" style="586" customWidth="1"/>
    <col min="4909" max="4909" width="14.453125" style="586" customWidth="1"/>
    <col min="4910" max="4910" width="4.1796875" style="586" customWidth="1"/>
    <col min="4911" max="4911" width="14.453125" style="586" customWidth="1"/>
    <col min="4912" max="5108" width="11" style="586"/>
    <col min="5109" max="5109" width="29.453125" style="586" customWidth="1"/>
    <col min="5110" max="5110" width="12.26953125" style="586" customWidth="1"/>
    <col min="5111" max="5111" width="10.453125" style="586" customWidth="1"/>
    <col min="5112" max="5112" width="12.26953125" style="586" customWidth="1"/>
    <col min="5113" max="5113" width="10.7265625" style="586" customWidth="1"/>
    <col min="5114" max="5114" width="31.7265625" style="586" customWidth="1"/>
    <col min="5115" max="5118" width="13.7265625" style="586" customWidth="1"/>
    <col min="5119" max="5119" width="32.7265625" style="586" customWidth="1"/>
    <col min="5120" max="5120" width="20.7265625" style="586" customWidth="1"/>
    <col min="5121" max="5141" width="11" style="586" customWidth="1"/>
    <col min="5142" max="5142" width="9.81640625" style="586" customWidth="1"/>
    <col min="5143" max="5155" width="11" style="586" customWidth="1"/>
    <col min="5156" max="5156" width="14.453125" style="586" customWidth="1"/>
    <col min="5157" max="5157" width="4.1796875" style="586" customWidth="1"/>
    <col min="5158" max="5158" width="13.26953125" style="586" customWidth="1"/>
    <col min="5159" max="5159" width="28.1796875" style="586" customWidth="1"/>
    <col min="5160" max="5160" width="11" style="586" customWidth="1"/>
    <col min="5161" max="5161" width="14.453125" style="586" customWidth="1"/>
    <col min="5162" max="5162" width="4.1796875" style="586" customWidth="1"/>
    <col min="5163" max="5164" width="11" style="586" customWidth="1"/>
    <col min="5165" max="5165" width="14.453125" style="586" customWidth="1"/>
    <col min="5166" max="5166" width="4.1796875" style="586" customWidth="1"/>
    <col min="5167" max="5167" width="14.453125" style="586" customWidth="1"/>
    <col min="5168" max="5364" width="11" style="586"/>
    <col min="5365" max="5365" width="29.453125" style="586" customWidth="1"/>
    <col min="5366" max="5366" width="12.26953125" style="586" customWidth="1"/>
    <col min="5367" max="5367" width="10.453125" style="586" customWidth="1"/>
    <col min="5368" max="5368" width="12.26953125" style="586" customWidth="1"/>
    <col min="5369" max="5369" width="10.7265625" style="586" customWidth="1"/>
    <col min="5370" max="5370" width="31.7265625" style="586" customWidth="1"/>
    <col min="5371" max="5374" width="13.7265625" style="586" customWidth="1"/>
    <col min="5375" max="5375" width="32.7265625" style="586" customWidth="1"/>
    <col min="5376" max="5376" width="20.7265625" style="586" customWidth="1"/>
    <col min="5377" max="5397" width="11" style="586" customWidth="1"/>
    <col min="5398" max="5398" width="9.81640625" style="586" customWidth="1"/>
    <col min="5399" max="5411" width="11" style="586" customWidth="1"/>
    <col min="5412" max="5412" width="14.453125" style="586" customWidth="1"/>
    <col min="5413" max="5413" width="4.1796875" style="586" customWidth="1"/>
    <col min="5414" max="5414" width="13.26953125" style="586" customWidth="1"/>
    <col min="5415" max="5415" width="28.1796875" style="586" customWidth="1"/>
    <col min="5416" max="5416" width="11" style="586" customWidth="1"/>
    <col min="5417" max="5417" width="14.453125" style="586" customWidth="1"/>
    <col min="5418" max="5418" width="4.1796875" style="586" customWidth="1"/>
    <col min="5419" max="5420" width="11" style="586" customWidth="1"/>
    <col min="5421" max="5421" width="14.453125" style="586" customWidth="1"/>
    <col min="5422" max="5422" width="4.1796875" style="586" customWidth="1"/>
    <col min="5423" max="5423" width="14.453125" style="586" customWidth="1"/>
    <col min="5424" max="5620" width="11" style="586"/>
    <col min="5621" max="5621" width="29.453125" style="586" customWidth="1"/>
    <col min="5622" max="5622" width="12.26953125" style="586" customWidth="1"/>
    <col min="5623" max="5623" width="10.453125" style="586" customWidth="1"/>
    <col min="5624" max="5624" width="12.26953125" style="586" customWidth="1"/>
    <col min="5625" max="5625" width="10.7265625" style="586" customWidth="1"/>
    <col min="5626" max="5626" width="31.7265625" style="586" customWidth="1"/>
    <col min="5627" max="5630" width="13.7265625" style="586" customWidth="1"/>
    <col min="5631" max="5631" width="32.7265625" style="586" customWidth="1"/>
    <col min="5632" max="5632" width="20.7265625" style="586" customWidth="1"/>
    <col min="5633" max="5653" width="11" style="586" customWidth="1"/>
    <col min="5654" max="5654" width="9.81640625" style="586" customWidth="1"/>
    <col min="5655" max="5667" width="11" style="586" customWidth="1"/>
    <col min="5668" max="5668" width="14.453125" style="586" customWidth="1"/>
    <col min="5669" max="5669" width="4.1796875" style="586" customWidth="1"/>
    <col min="5670" max="5670" width="13.26953125" style="586" customWidth="1"/>
    <col min="5671" max="5671" width="28.1796875" style="586" customWidth="1"/>
    <col min="5672" max="5672" width="11" style="586" customWidth="1"/>
    <col min="5673" max="5673" width="14.453125" style="586" customWidth="1"/>
    <col min="5674" max="5674" width="4.1796875" style="586" customWidth="1"/>
    <col min="5675" max="5676" width="11" style="586" customWidth="1"/>
    <col min="5677" max="5677" width="14.453125" style="586" customWidth="1"/>
    <col min="5678" max="5678" width="4.1796875" style="586" customWidth="1"/>
    <col min="5679" max="5679" width="14.453125" style="586" customWidth="1"/>
    <col min="5680" max="5876" width="11" style="586"/>
    <col min="5877" max="5877" width="29.453125" style="586" customWidth="1"/>
    <col min="5878" max="5878" width="12.26953125" style="586" customWidth="1"/>
    <col min="5879" max="5879" width="10.453125" style="586" customWidth="1"/>
    <col min="5880" max="5880" width="12.26953125" style="586" customWidth="1"/>
    <col min="5881" max="5881" width="10.7265625" style="586" customWidth="1"/>
    <col min="5882" max="5882" width="31.7265625" style="586" customWidth="1"/>
    <col min="5883" max="5886" width="13.7265625" style="586" customWidth="1"/>
    <col min="5887" max="5887" width="32.7265625" style="586" customWidth="1"/>
    <col min="5888" max="5888" width="20.7265625" style="586" customWidth="1"/>
    <col min="5889" max="5909" width="11" style="586" customWidth="1"/>
    <col min="5910" max="5910" width="9.81640625" style="586" customWidth="1"/>
    <col min="5911" max="5923" width="11" style="586" customWidth="1"/>
    <col min="5924" max="5924" width="14.453125" style="586" customWidth="1"/>
    <col min="5925" max="5925" width="4.1796875" style="586" customWidth="1"/>
    <col min="5926" max="5926" width="13.26953125" style="586" customWidth="1"/>
    <col min="5927" max="5927" width="28.1796875" style="586" customWidth="1"/>
    <col min="5928" max="5928" width="11" style="586" customWidth="1"/>
    <col min="5929" max="5929" width="14.453125" style="586" customWidth="1"/>
    <col min="5930" max="5930" width="4.1796875" style="586" customWidth="1"/>
    <col min="5931" max="5932" width="11" style="586" customWidth="1"/>
    <col min="5933" max="5933" width="14.453125" style="586" customWidth="1"/>
    <col min="5934" max="5934" width="4.1796875" style="586" customWidth="1"/>
    <col min="5935" max="5935" width="14.453125" style="586" customWidth="1"/>
    <col min="5936" max="6132" width="11" style="586"/>
    <col min="6133" max="6133" width="29.453125" style="586" customWidth="1"/>
    <col min="6134" max="6134" width="12.26953125" style="586" customWidth="1"/>
    <col min="6135" max="6135" width="10.453125" style="586" customWidth="1"/>
    <col min="6136" max="6136" width="12.26953125" style="586" customWidth="1"/>
    <col min="6137" max="6137" width="10.7265625" style="586" customWidth="1"/>
    <col min="6138" max="6138" width="31.7265625" style="586" customWidth="1"/>
    <col min="6139" max="6142" width="13.7265625" style="586" customWidth="1"/>
    <col min="6143" max="6143" width="32.7265625" style="586" customWidth="1"/>
    <col min="6144" max="6144" width="20.7265625" style="586" customWidth="1"/>
    <col min="6145" max="6165" width="11" style="586" customWidth="1"/>
    <col min="6166" max="6166" width="9.81640625" style="586" customWidth="1"/>
    <col min="6167" max="6179" width="11" style="586" customWidth="1"/>
    <col min="6180" max="6180" width="14.453125" style="586" customWidth="1"/>
    <col min="6181" max="6181" width="4.1796875" style="586" customWidth="1"/>
    <col min="6182" max="6182" width="13.26953125" style="586" customWidth="1"/>
    <col min="6183" max="6183" width="28.1796875" style="586" customWidth="1"/>
    <col min="6184" max="6184" width="11" style="586" customWidth="1"/>
    <col min="6185" max="6185" width="14.453125" style="586" customWidth="1"/>
    <col min="6186" max="6186" width="4.1796875" style="586" customWidth="1"/>
    <col min="6187" max="6188" width="11" style="586" customWidth="1"/>
    <col min="6189" max="6189" width="14.453125" style="586" customWidth="1"/>
    <col min="6190" max="6190" width="4.1796875" style="586" customWidth="1"/>
    <col min="6191" max="6191" width="14.453125" style="586" customWidth="1"/>
    <col min="6192" max="6388" width="11" style="586"/>
    <col min="6389" max="6389" width="29.453125" style="586" customWidth="1"/>
    <col min="6390" max="6390" width="12.26953125" style="586" customWidth="1"/>
    <col min="6391" max="6391" width="10.453125" style="586" customWidth="1"/>
    <col min="6392" max="6392" width="12.26953125" style="586" customWidth="1"/>
    <col min="6393" max="6393" width="10.7265625" style="586" customWidth="1"/>
    <col min="6394" max="6394" width="31.7265625" style="586" customWidth="1"/>
    <col min="6395" max="6398" width="13.7265625" style="586" customWidth="1"/>
    <col min="6399" max="6399" width="32.7265625" style="586" customWidth="1"/>
    <col min="6400" max="6400" width="20.7265625" style="586" customWidth="1"/>
    <col min="6401" max="6421" width="11" style="586" customWidth="1"/>
    <col min="6422" max="6422" width="9.81640625" style="586" customWidth="1"/>
    <col min="6423" max="6435" width="11" style="586" customWidth="1"/>
    <col min="6436" max="6436" width="14.453125" style="586" customWidth="1"/>
    <col min="6437" max="6437" width="4.1796875" style="586" customWidth="1"/>
    <col min="6438" max="6438" width="13.26953125" style="586" customWidth="1"/>
    <col min="6439" max="6439" width="28.1796875" style="586" customWidth="1"/>
    <col min="6440" max="6440" width="11" style="586" customWidth="1"/>
    <col min="6441" max="6441" width="14.453125" style="586" customWidth="1"/>
    <col min="6442" max="6442" width="4.1796875" style="586" customWidth="1"/>
    <col min="6443" max="6444" width="11" style="586" customWidth="1"/>
    <col min="6445" max="6445" width="14.453125" style="586" customWidth="1"/>
    <col min="6446" max="6446" width="4.1796875" style="586" customWidth="1"/>
    <col min="6447" max="6447" width="14.453125" style="586" customWidth="1"/>
    <col min="6448" max="6644" width="11" style="586"/>
    <col min="6645" max="6645" width="29.453125" style="586" customWidth="1"/>
    <col min="6646" max="6646" width="12.26953125" style="586" customWidth="1"/>
    <col min="6647" max="6647" width="10.453125" style="586" customWidth="1"/>
    <col min="6648" max="6648" width="12.26953125" style="586" customWidth="1"/>
    <col min="6649" max="6649" width="10.7265625" style="586" customWidth="1"/>
    <col min="6650" max="6650" width="31.7265625" style="586" customWidth="1"/>
    <col min="6651" max="6654" width="13.7265625" style="586" customWidth="1"/>
    <col min="6655" max="6655" width="32.7265625" style="586" customWidth="1"/>
    <col min="6656" max="6656" width="20.7265625" style="586" customWidth="1"/>
    <col min="6657" max="6677" width="11" style="586" customWidth="1"/>
    <col min="6678" max="6678" width="9.81640625" style="586" customWidth="1"/>
    <col min="6679" max="6691" width="11" style="586" customWidth="1"/>
    <col min="6692" max="6692" width="14.453125" style="586" customWidth="1"/>
    <col min="6693" max="6693" width="4.1796875" style="586" customWidth="1"/>
    <col min="6694" max="6694" width="13.26953125" style="586" customWidth="1"/>
    <col min="6695" max="6695" width="28.1796875" style="586" customWidth="1"/>
    <col min="6696" max="6696" width="11" style="586" customWidth="1"/>
    <col min="6697" max="6697" width="14.453125" style="586" customWidth="1"/>
    <col min="6698" max="6698" width="4.1796875" style="586" customWidth="1"/>
    <col min="6699" max="6700" width="11" style="586" customWidth="1"/>
    <col min="6701" max="6701" width="14.453125" style="586" customWidth="1"/>
    <col min="6702" max="6702" width="4.1796875" style="586" customWidth="1"/>
    <col min="6703" max="6703" width="14.453125" style="586" customWidth="1"/>
    <col min="6704" max="6900" width="11" style="586"/>
    <col min="6901" max="6901" width="29.453125" style="586" customWidth="1"/>
    <col min="6902" max="6902" width="12.26953125" style="586" customWidth="1"/>
    <col min="6903" max="6903" width="10.453125" style="586" customWidth="1"/>
    <col min="6904" max="6904" width="12.26953125" style="586" customWidth="1"/>
    <col min="6905" max="6905" width="10.7265625" style="586" customWidth="1"/>
    <col min="6906" max="6906" width="31.7265625" style="586" customWidth="1"/>
    <col min="6907" max="6910" width="13.7265625" style="586" customWidth="1"/>
    <col min="6911" max="6911" width="32.7265625" style="586" customWidth="1"/>
    <col min="6912" max="6912" width="20.7265625" style="586" customWidth="1"/>
    <col min="6913" max="6933" width="11" style="586" customWidth="1"/>
    <col min="6934" max="6934" width="9.81640625" style="586" customWidth="1"/>
    <col min="6935" max="6947" width="11" style="586" customWidth="1"/>
    <col min="6948" max="6948" width="14.453125" style="586" customWidth="1"/>
    <col min="6949" max="6949" width="4.1796875" style="586" customWidth="1"/>
    <col min="6950" max="6950" width="13.26953125" style="586" customWidth="1"/>
    <col min="6951" max="6951" width="28.1796875" style="586" customWidth="1"/>
    <col min="6952" max="6952" width="11" style="586" customWidth="1"/>
    <col min="6953" max="6953" width="14.453125" style="586" customWidth="1"/>
    <col min="6954" max="6954" width="4.1796875" style="586" customWidth="1"/>
    <col min="6955" max="6956" width="11" style="586" customWidth="1"/>
    <col min="6957" max="6957" width="14.453125" style="586" customWidth="1"/>
    <col min="6958" max="6958" width="4.1796875" style="586" customWidth="1"/>
    <col min="6959" max="6959" width="14.453125" style="586" customWidth="1"/>
    <col min="6960" max="7156" width="11" style="586"/>
    <col min="7157" max="7157" width="29.453125" style="586" customWidth="1"/>
    <col min="7158" max="7158" width="12.26953125" style="586" customWidth="1"/>
    <col min="7159" max="7159" width="10.453125" style="586" customWidth="1"/>
    <col min="7160" max="7160" width="12.26953125" style="586" customWidth="1"/>
    <col min="7161" max="7161" width="10.7265625" style="586" customWidth="1"/>
    <col min="7162" max="7162" width="31.7265625" style="586" customWidth="1"/>
    <col min="7163" max="7166" width="13.7265625" style="586" customWidth="1"/>
    <col min="7167" max="7167" width="32.7265625" style="586" customWidth="1"/>
    <col min="7168" max="7168" width="20.7265625" style="586" customWidth="1"/>
    <col min="7169" max="7189" width="11" style="586" customWidth="1"/>
    <col min="7190" max="7190" width="9.81640625" style="586" customWidth="1"/>
    <col min="7191" max="7203" width="11" style="586" customWidth="1"/>
    <col min="7204" max="7204" width="14.453125" style="586" customWidth="1"/>
    <col min="7205" max="7205" width="4.1796875" style="586" customWidth="1"/>
    <col min="7206" max="7206" width="13.26953125" style="586" customWidth="1"/>
    <col min="7207" max="7207" width="28.1796875" style="586" customWidth="1"/>
    <col min="7208" max="7208" width="11" style="586" customWidth="1"/>
    <col min="7209" max="7209" width="14.453125" style="586" customWidth="1"/>
    <col min="7210" max="7210" width="4.1796875" style="586" customWidth="1"/>
    <col min="7211" max="7212" width="11" style="586" customWidth="1"/>
    <col min="7213" max="7213" width="14.453125" style="586" customWidth="1"/>
    <col min="7214" max="7214" width="4.1796875" style="586" customWidth="1"/>
    <col min="7215" max="7215" width="14.453125" style="586" customWidth="1"/>
    <col min="7216" max="7412" width="11" style="586"/>
    <col min="7413" max="7413" width="29.453125" style="586" customWidth="1"/>
    <col min="7414" max="7414" width="12.26953125" style="586" customWidth="1"/>
    <col min="7415" max="7415" width="10.453125" style="586" customWidth="1"/>
    <col min="7416" max="7416" width="12.26953125" style="586" customWidth="1"/>
    <col min="7417" max="7417" width="10.7265625" style="586" customWidth="1"/>
    <col min="7418" max="7418" width="31.7265625" style="586" customWidth="1"/>
    <col min="7419" max="7422" width="13.7265625" style="586" customWidth="1"/>
    <col min="7423" max="7423" width="32.7265625" style="586" customWidth="1"/>
    <col min="7424" max="7424" width="20.7265625" style="586" customWidth="1"/>
    <col min="7425" max="7445" width="11" style="586" customWidth="1"/>
    <col min="7446" max="7446" width="9.81640625" style="586" customWidth="1"/>
    <col min="7447" max="7459" width="11" style="586" customWidth="1"/>
    <col min="7460" max="7460" width="14.453125" style="586" customWidth="1"/>
    <col min="7461" max="7461" width="4.1796875" style="586" customWidth="1"/>
    <col min="7462" max="7462" width="13.26953125" style="586" customWidth="1"/>
    <col min="7463" max="7463" width="28.1796875" style="586" customWidth="1"/>
    <col min="7464" max="7464" width="11" style="586" customWidth="1"/>
    <col min="7465" max="7465" width="14.453125" style="586" customWidth="1"/>
    <col min="7466" max="7466" width="4.1796875" style="586" customWidth="1"/>
    <col min="7467" max="7468" width="11" style="586" customWidth="1"/>
    <col min="7469" max="7469" width="14.453125" style="586" customWidth="1"/>
    <col min="7470" max="7470" width="4.1796875" style="586" customWidth="1"/>
    <col min="7471" max="7471" width="14.453125" style="586" customWidth="1"/>
    <col min="7472" max="7668" width="11" style="586"/>
    <col min="7669" max="7669" width="29.453125" style="586" customWidth="1"/>
    <col min="7670" max="7670" width="12.26953125" style="586" customWidth="1"/>
    <col min="7671" max="7671" width="10.453125" style="586" customWidth="1"/>
    <col min="7672" max="7672" width="12.26953125" style="586" customWidth="1"/>
    <col min="7673" max="7673" width="10.7265625" style="586" customWidth="1"/>
    <col min="7674" max="7674" width="31.7265625" style="586" customWidth="1"/>
    <col min="7675" max="7678" width="13.7265625" style="586" customWidth="1"/>
    <col min="7679" max="7679" width="32.7265625" style="586" customWidth="1"/>
    <col min="7680" max="7680" width="20.7265625" style="586" customWidth="1"/>
    <col min="7681" max="7701" width="11" style="586" customWidth="1"/>
    <col min="7702" max="7702" width="9.81640625" style="586" customWidth="1"/>
    <col min="7703" max="7715" width="11" style="586" customWidth="1"/>
    <col min="7716" max="7716" width="14.453125" style="586" customWidth="1"/>
    <col min="7717" max="7717" width="4.1796875" style="586" customWidth="1"/>
    <col min="7718" max="7718" width="13.26953125" style="586" customWidth="1"/>
    <col min="7719" max="7719" width="28.1796875" style="586" customWidth="1"/>
    <col min="7720" max="7720" width="11" style="586" customWidth="1"/>
    <col min="7721" max="7721" width="14.453125" style="586" customWidth="1"/>
    <col min="7722" max="7722" width="4.1796875" style="586" customWidth="1"/>
    <col min="7723" max="7724" width="11" style="586" customWidth="1"/>
    <col min="7725" max="7725" width="14.453125" style="586" customWidth="1"/>
    <col min="7726" max="7726" width="4.1796875" style="586" customWidth="1"/>
    <col min="7727" max="7727" width="14.453125" style="586" customWidth="1"/>
    <col min="7728" max="7924" width="11" style="586"/>
    <col min="7925" max="7925" width="29.453125" style="586" customWidth="1"/>
    <col min="7926" max="7926" width="12.26953125" style="586" customWidth="1"/>
    <col min="7927" max="7927" width="10.453125" style="586" customWidth="1"/>
    <col min="7928" max="7928" width="12.26953125" style="586" customWidth="1"/>
    <col min="7929" max="7929" width="10.7265625" style="586" customWidth="1"/>
    <col min="7930" max="7930" width="31.7265625" style="586" customWidth="1"/>
    <col min="7931" max="7934" width="13.7265625" style="586" customWidth="1"/>
    <col min="7935" max="7935" width="32.7265625" style="586" customWidth="1"/>
    <col min="7936" max="7936" width="20.7265625" style="586" customWidth="1"/>
    <col min="7937" max="7957" width="11" style="586" customWidth="1"/>
    <col min="7958" max="7958" width="9.81640625" style="586" customWidth="1"/>
    <col min="7959" max="7971" width="11" style="586" customWidth="1"/>
    <col min="7972" max="7972" width="14.453125" style="586" customWidth="1"/>
    <col min="7973" max="7973" width="4.1796875" style="586" customWidth="1"/>
    <col min="7974" max="7974" width="13.26953125" style="586" customWidth="1"/>
    <col min="7975" max="7975" width="28.1796875" style="586" customWidth="1"/>
    <col min="7976" max="7976" width="11" style="586" customWidth="1"/>
    <col min="7977" max="7977" width="14.453125" style="586" customWidth="1"/>
    <col min="7978" max="7978" width="4.1796875" style="586" customWidth="1"/>
    <col min="7979" max="7980" width="11" style="586" customWidth="1"/>
    <col min="7981" max="7981" width="14.453125" style="586" customWidth="1"/>
    <col min="7982" max="7982" width="4.1796875" style="586" customWidth="1"/>
    <col min="7983" max="7983" width="14.453125" style="586" customWidth="1"/>
    <col min="7984" max="8180" width="11" style="586"/>
    <col min="8181" max="8181" width="29.453125" style="586" customWidth="1"/>
    <col min="8182" max="8182" width="12.26953125" style="586" customWidth="1"/>
    <col min="8183" max="8183" width="10.453125" style="586" customWidth="1"/>
    <col min="8184" max="8184" width="12.26953125" style="586" customWidth="1"/>
    <col min="8185" max="8185" width="10.7265625" style="586" customWidth="1"/>
    <col min="8186" max="8186" width="31.7265625" style="586" customWidth="1"/>
    <col min="8187" max="8190" width="13.7265625" style="586" customWidth="1"/>
    <col min="8191" max="8191" width="32.7265625" style="586" customWidth="1"/>
    <col min="8192" max="8192" width="20.7265625" style="586" customWidth="1"/>
    <col min="8193" max="8213" width="11" style="586" customWidth="1"/>
    <col min="8214" max="8214" width="9.81640625" style="586" customWidth="1"/>
    <col min="8215" max="8227" width="11" style="586" customWidth="1"/>
    <col min="8228" max="8228" width="14.453125" style="586" customWidth="1"/>
    <col min="8229" max="8229" width="4.1796875" style="586" customWidth="1"/>
    <col min="8230" max="8230" width="13.26953125" style="586" customWidth="1"/>
    <col min="8231" max="8231" width="28.1796875" style="586" customWidth="1"/>
    <col min="8232" max="8232" width="11" style="586" customWidth="1"/>
    <col min="8233" max="8233" width="14.453125" style="586" customWidth="1"/>
    <col min="8234" max="8234" width="4.1796875" style="586" customWidth="1"/>
    <col min="8235" max="8236" width="11" style="586" customWidth="1"/>
    <col min="8237" max="8237" width="14.453125" style="586" customWidth="1"/>
    <col min="8238" max="8238" width="4.1796875" style="586" customWidth="1"/>
    <col min="8239" max="8239" width="14.453125" style="586" customWidth="1"/>
    <col min="8240" max="8436" width="11" style="586"/>
    <col min="8437" max="8437" width="29.453125" style="586" customWidth="1"/>
    <col min="8438" max="8438" width="12.26953125" style="586" customWidth="1"/>
    <col min="8439" max="8439" width="10.453125" style="586" customWidth="1"/>
    <col min="8440" max="8440" width="12.26953125" style="586" customWidth="1"/>
    <col min="8441" max="8441" width="10.7265625" style="586" customWidth="1"/>
    <col min="8442" max="8442" width="31.7265625" style="586" customWidth="1"/>
    <col min="8443" max="8446" width="13.7265625" style="586" customWidth="1"/>
    <col min="8447" max="8447" width="32.7265625" style="586" customWidth="1"/>
    <col min="8448" max="8448" width="20.7265625" style="586" customWidth="1"/>
    <col min="8449" max="8469" width="11" style="586" customWidth="1"/>
    <col min="8470" max="8470" width="9.81640625" style="586" customWidth="1"/>
    <col min="8471" max="8483" width="11" style="586" customWidth="1"/>
    <col min="8484" max="8484" width="14.453125" style="586" customWidth="1"/>
    <col min="8485" max="8485" width="4.1796875" style="586" customWidth="1"/>
    <col min="8486" max="8486" width="13.26953125" style="586" customWidth="1"/>
    <col min="8487" max="8487" width="28.1796875" style="586" customWidth="1"/>
    <col min="8488" max="8488" width="11" style="586" customWidth="1"/>
    <col min="8489" max="8489" width="14.453125" style="586" customWidth="1"/>
    <col min="8490" max="8490" width="4.1796875" style="586" customWidth="1"/>
    <col min="8491" max="8492" width="11" style="586" customWidth="1"/>
    <col min="8493" max="8493" width="14.453125" style="586" customWidth="1"/>
    <col min="8494" max="8494" width="4.1796875" style="586" customWidth="1"/>
    <col min="8495" max="8495" width="14.453125" style="586" customWidth="1"/>
    <col min="8496" max="8692" width="11" style="586"/>
    <col min="8693" max="8693" width="29.453125" style="586" customWidth="1"/>
    <col min="8694" max="8694" width="12.26953125" style="586" customWidth="1"/>
    <col min="8695" max="8695" width="10.453125" style="586" customWidth="1"/>
    <col min="8696" max="8696" width="12.26953125" style="586" customWidth="1"/>
    <col min="8697" max="8697" width="10.7265625" style="586" customWidth="1"/>
    <col min="8698" max="8698" width="31.7265625" style="586" customWidth="1"/>
    <col min="8699" max="8702" width="13.7265625" style="586" customWidth="1"/>
    <col min="8703" max="8703" width="32.7265625" style="586" customWidth="1"/>
    <col min="8704" max="8704" width="20.7265625" style="586" customWidth="1"/>
    <col min="8705" max="8725" width="11" style="586" customWidth="1"/>
    <col min="8726" max="8726" width="9.81640625" style="586" customWidth="1"/>
    <col min="8727" max="8739" width="11" style="586" customWidth="1"/>
    <col min="8740" max="8740" width="14.453125" style="586" customWidth="1"/>
    <col min="8741" max="8741" width="4.1796875" style="586" customWidth="1"/>
    <col min="8742" max="8742" width="13.26953125" style="586" customWidth="1"/>
    <col min="8743" max="8743" width="28.1796875" style="586" customWidth="1"/>
    <col min="8744" max="8744" width="11" style="586" customWidth="1"/>
    <col min="8745" max="8745" width="14.453125" style="586" customWidth="1"/>
    <col min="8746" max="8746" width="4.1796875" style="586" customWidth="1"/>
    <col min="8747" max="8748" width="11" style="586" customWidth="1"/>
    <col min="8749" max="8749" width="14.453125" style="586" customWidth="1"/>
    <col min="8750" max="8750" width="4.1796875" style="586" customWidth="1"/>
    <col min="8751" max="8751" width="14.453125" style="586" customWidth="1"/>
    <col min="8752" max="8948" width="11" style="586"/>
    <col min="8949" max="8949" width="29.453125" style="586" customWidth="1"/>
    <col min="8950" max="8950" width="12.26953125" style="586" customWidth="1"/>
    <col min="8951" max="8951" width="10.453125" style="586" customWidth="1"/>
    <col min="8952" max="8952" width="12.26953125" style="586" customWidth="1"/>
    <col min="8953" max="8953" width="10.7265625" style="586" customWidth="1"/>
    <col min="8954" max="8954" width="31.7265625" style="586" customWidth="1"/>
    <col min="8955" max="8958" width="13.7265625" style="586" customWidth="1"/>
    <col min="8959" max="8959" width="32.7265625" style="586" customWidth="1"/>
    <col min="8960" max="8960" width="20.7265625" style="586" customWidth="1"/>
    <col min="8961" max="8981" width="11" style="586" customWidth="1"/>
    <col min="8982" max="8982" width="9.81640625" style="586" customWidth="1"/>
    <col min="8983" max="8995" width="11" style="586" customWidth="1"/>
    <col min="8996" max="8996" width="14.453125" style="586" customWidth="1"/>
    <col min="8997" max="8997" width="4.1796875" style="586" customWidth="1"/>
    <col min="8998" max="8998" width="13.26953125" style="586" customWidth="1"/>
    <col min="8999" max="8999" width="28.1796875" style="586" customWidth="1"/>
    <col min="9000" max="9000" width="11" style="586" customWidth="1"/>
    <col min="9001" max="9001" width="14.453125" style="586" customWidth="1"/>
    <col min="9002" max="9002" width="4.1796875" style="586" customWidth="1"/>
    <col min="9003" max="9004" width="11" style="586" customWidth="1"/>
    <col min="9005" max="9005" width="14.453125" style="586" customWidth="1"/>
    <col min="9006" max="9006" width="4.1796875" style="586" customWidth="1"/>
    <col min="9007" max="9007" width="14.453125" style="586" customWidth="1"/>
    <col min="9008" max="9204" width="11" style="586"/>
    <col min="9205" max="9205" width="29.453125" style="586" customWidth="1"/>
    <col min="9206" max="9206" width="12.26953125" style="586" customWidth="1"/>
    <col min="9207" max="9207" width="10.453125" style="586" customWidth="1"/>
    <col min="9208" max="9208" width="12.26953125" style="586" customWidth="1"/>
    <col min="9209" max="9209" width="10.7265625" style="586" customWidth="1"/>
    <col min="9210" max="9210" width="31.7265625" style="586" customWidth="1"/>
    <col min="9211" max="9214" width="13.7265625" style="586" customWidth="1"/>
    <col min="9215" max="9215" width="32.7265625" style="586" customWidth="1"/>
    <col min="9216" max="9216" width="20.7265625" style="586" customWidth="1"/>
    <col min="9217" max="9237" width="11" style="586" customWidth="1"/>
    <col min="9238" max="9238" width="9.81640625" style="586" customWidth="1"/>
    <col min="9239" max="9251" width="11" style="586" customWidth="1"/>
    <col min="9252" max="9252" width="14.453125" style="586" customWidth="1"/>
    <col min="9253" max="9253" width="4.1796875" style="586" customWidth="1"/>
    <col min="9254" max="9254" width="13.26953125" style="586" customWidth="1"/>
    <col min="9255" max="9255" width="28.1796875" style="586" customWidth="1"/>
    <col min="9256" max="9256" width="11" style="586" customWidth="1"/>
    <col min="9257" max="9257" width="14.453125" style="586" customWidth="1"/>
    <col min="9258" max="9258" width="4.1796875" style="586" customWidth="1"/>
    <col min="9259" max="9260" width="11" style="586" customWidth="1"/>
    <col min="9261" max="9261" width="14.453125" style="586" customWidth="1"/>
    <col min="9262" max="9262" width="4.1796875" style="586" customWidth="1"/>
    <col min="9263" max="9263" width="14.453125" style="586" customWidth="1"/>
    <col min="9264" max="9460" width="11" style="586"/>
    <col min="9461" max="9461" width="29.453125" style="586" customWidth="1"/>
    <col min="9462" max="9462" width="12.26953125" style="586" customWidth="1"/>
    <col min="9463" max="9463" width="10.453125" style="586" customWidth="1"/>
    <col min="9464" max="9464" width="12.26953125" style="586" customWidth="1"/>
    <col min="9465" max="9465" width="10.7265625" style="586" customWidth="1"/>
    <col min="9466" max="9466" width="31.7265625" style="586" customWidth="1"/>
    <col min="9467" max="9470" width="13.7265625" style="586" customWidth="1"/>
    <col min="9471" max="9471" width="32.7265625" style="586" customWidth="1"/>
    <col min="9472" max="9472" width="20.7265625" style="586" customWidth="1"/>
    <col min="9473" max="9493" width="11" style="586" customWidth="1"/>
    <col min="9494" max="9494" width="9.81640625" style="586" customWidth="1"/>
    <col min="9495" max="9507" width="11" style="586" customWidth="1"/>
    <col min="9508" max="9508" width="14.453125" style="586" customWidth="1"/>
    <col min="9509" max="9509" width="4.1796875" style="586" customWidth="1"/>
    <col min="9510" max="9510" width="13.26953125" style="586" customWidth="1"/>
    <col min="9511" max="9511" width="28.1796875" style="586" customWidth="1"/>
    <col min="9512" max="9512" width="11" style="586" customWidth="1"/>
    <col min="9513" max="9513" width="14.453125" style="586" customWidth="1"/>
    <col min="9514" max="9514" width="4.1796875" style="586" customWidth="1"/>
    <col min="9515" max="9516" width="11" style="586" customWidth="1"/>
    <col min="9517" max="9517" width="14.453125" style="586" customWidth="1"/>
    <col min="9518" max="9518" width="4.1796875" style="586" customWidth="1"/>
    <col min="9519" max="9519" width="14.453125" style="586" customWidth="1"/>
    <col min="9520" max="9716" width="11" style="586"/>
    <col min="9717" max="9717" width="29.453125" style="586" customWidth="1"/>
    <col min="9718" max="9718" width="12.26953125" style="586" customWidth="1"/>
    <col min="9719" max="9719" width="10.453125" style="586" customWidth="1"/>
    <col min="9720" max="9720" width="12.26953125" style="586" customWidth="1"/>
    <col min="9721" max="9721" width="10.7265625" style="586" customWidth="1"/>
    <col min="9722" max="9722" width="31.7265625" style="586" customWidth="1"/>
    <col min="9723" max="9726" width="13.7265625" style="586" customWidth="1"/>
    <col min="9727" max="9727" width="32.7265625" style="586" customWidth="1"/>
    <col min="9728" max="9728" width="20.7265625" style="586" customWidth="1"/>
    <col min="9729" max="9749" width="11" style="586" customWidth="1"/>
    <col min="9750" max="9750" width="9.81640625" style="586" customWidth="1"/>
    <col min="9751" max="9763" width="11" style="586" customWidth="1"/>
    <col min="9764" max="9764" width="14.453125" style="586" customWidth="1"/>
    <col min="9765" max="9765" width="4.1796875" style="586" customWidth="1"/>
    <col min="9766" max="9766" width="13.26953125" style="586" customWidth="1"/>
    <col min="9767" max="9767" width="28.1796875" style="586" customWidth="1"/>
    <col min="9768" max="9768" width="11" style="586" customWidth="1"/>
    <col min="9769" max="9769" width="14.453125" style="586" customWidth="1"/>
    <col min="9770" max="9770" width="4.1796875" style="586" customWidth="1"/>
    <col min="9771" max="9772" width="11" style="586" customWidth="1"/>
    <col min="9773" max="9773" width="14.453125" style="586" customWidth="1"/>
    <col min="9774" max="9774" width="4.1796875" style="586" customWidth="1"/>
    <col min="9775" max="9775" width="14.453125" style="586" customWidth="1"/>
    <col min="9776" max="9972" width="11" style="586"/>
    <col min="9973" max="9973" width="29.453125" style="586" customWidth="1"/>
    <col min="9974" max="9974" width="12.26953125" style="586" customWidth="1"/>
    <col min="9975" max="9975" width="10.453125" style="586" customWidth="1"/>
    <col min="9976" max="9976" width="12.26953125" style="586" customWidth="1"/>
    <col min="9977" max="9977" width="10.7265625" style="586" customWidth="1"/>
    <col min="9978" max="9978" width="31.7265625" style="586" customWidth="1"/>
    <col min="9979" max="9982" width="13.7265625" style="586" customWidth="1"/>
    <col min="9983" max="9983" width="32.7265625" style="586" customWidth="1"/>
    <col min="9984" max="9984" width="20.7265625" style="586" customWidth="1"/>
    <col min="9985" max="10005" width="11" style="586" customWidth="1"/>
    <col min="10006" max="10006" width="9.81640625" style="586" customWidth="1"/>
    <col min="10007" max="10019" width="11" style="586" customWidth="1"/>
    <col min="10020" max="10020" width="14.453125" style="586" customWidth="1"/>
    <col min="10021" max="10021" width="4.1796875" style="586" customWidth="1"/>
    <col min="10022" max="10022" width="13.26953125" style="586" customWidth="1"/>
    <col min="10023" max="10023" width="28.1796875" style="586" customWidth="1"/>
    <col min="10024" max="10024" width="11" style="586" customWidth="1"/>
    <col min="10025" max="10025" width="14.453125" style="586" customWidth="1"/>
    <col min="10026" max="10026" width="4.1796875" style="586" customWidth="1"/>
    <col min="10027" max="10028" width="11" style="586" customWidth="1"/>
    <col min="10029" max="10029" width="14.453125" style="586" customWidth="1"/>
    <col min="10030" max="10030" width="4.1796875" style="586" customWidth="1"/>
    <col min="10031" max="10031" width="14.453125" style="586" customWidth="1"/>
    <col min="10032" max="10228" width="11" style="586"/>
    <col min="10229" max="10229" width="29.453125" style="586" customWidth="1"/>
    <col min="10230" max="10230" width="12.26953125" style="586" customWidth="1"/>
    <col min="10231" max="10231" width="10.453125" style="586" customWidth="1"/>
    <col min="10232" max="10232" width="12.26953125" style="586" customWidth="1"/>
    <col min="10233" max="10233" width="10.7265625" style="586" customWidth="1"/>
    <col min="10234" max="10234" width="31.7265625" style="586" customWidth="1"/>
    <col min="10235" max="10238" width="13.7265625" style="586" customWidth="1"/>
    <col min="10239" max="10239" width="32.7265625" style="586" customWidth="1"/>
    <col min="10240" max="10240" width="20.7265625" style="586" customWidth="1"/>
    <col min="10241" max="10261" width="11" style="586" customWidth="1"/>
    <col min="10262" max="10262" width="9.81640625" style="586" customWidth="1"/>
    <col min="10263" max="10275" width="11" style="586" customWidth="1"/>
    <col min="10276" max="10276" width="14.453125" style="586" customWidth="1"/>
    <col min="10277" max="10277" width="4.1796875" style="586" customWidth="1"/>
    <col min="10278" max="10278" width="13.26953125" style="586" customWidth="1"/>
    <col min="10279" max="10279" width="28.1796875" style="586" customWidth="1"/>
    <col min="10280" max="10280" width="11" style="586" customWidth="1"/>
    <col min="10281" max="10281" width="14.453125" style="586" customWidth="1"/>
    <col min="10282" max="10282" width="4.1796875" style="586" customWidth="1"/>
    <col min="10283" max="10284" width="11" style="586" customWidth="1"/>
    <col min="10285" max="10285" width="14.453125" style="586" customWidth="1"/>
    <col min="10286" max="10286" width="4.1796875" style="586" customWidth="1"/>
    <col min="10287" max="10287" width="14.453125" style="586" customWidth="1"/>
    <col min="10288" max="10484" width="11" style="586"/>
    <col min="10485" max="10485" width="29.453125" style="586" customWidth="1"/>
    <col min="10486" max="10486" width="12.26953125" style="586" customWidth="1"/>
    <col min="10487" max="10487" width="10.453125" style="586" customWidth="1"/>
    <col min="10488" max="10488" width="12.26953125" style="586" customWidth="1"/>
    <col min="10489" max="10489" width="10.7265625" style="586" customWidth="1"/>
    <col min="10490" max="10490" width="31.7265625" style="586" customWidth="1"/>
    <col min="10491" max="10494" width="13.7265625" style="586" customWidth="1"/>
    <col min="10495" max="10495" width="32.7265625" style="586" customWidth="1"/>
    <col min="10496" max="10496" width="20.7265625" style="586" customWidth="1"/>
    <col min="10497" max="10517" width="11" style="586" customWidth="1"/>
    <col min="10518" max="10518" width="9.81640625" style="586" customWidth="1"/>
    <col min="10519" max="10531" width="11" style="586" customWidth="1"/>
    <col min="10532" max="10532" width="14.453125" style="586" customWidth="1"/>
    <col min="10533" max="10533" width="4.1796875" style="586" customWidth="1"/>
    <col min="10534" max="10534" width="13.26953125" style="586" customWidth="1"/>
    <col min="10535" max="10535" width="28.1796875" style="586" customWidth="1"/>
    <col min="10536" max="10536" width="11" style="586" customWidth="1"/>
    <col min="10537" max="10537" width="14.453125" style="586" customWidth="1"/>
    <col min="10538" max="10538" width="4.1796875" style="586" customWidth="1"/>
    <col min="10539" max="10540" width="11" style="586" customWidth="1"/>
    <col min="10541" max="10541" width="14.453125" style="586" customWidth="1"/>
    <col min="10542" max="10542" width="4.1796875" style="586" customWidth="1"/>
    <col min="10543" max="10543" width="14.453125" style="586" customWidth="1"/>
    <col min="10544" max="10740" width="11" style="586"/>
    <col min="10741" max="10741" width="29.453125" style="586" customWidth="1"/>
    <col min="10742" max="10742" width="12.26953125" style="586" customWidth="1"/>
    <col min="10743" max="10743" width="10.453125" style="586" customWidth="1"/>
    <col min="10744" max="10744" width="12.26953125" style="586" customWidth="1"/>
    <col min="10745" max="10745" width="10.7265625" style="586" customWidth="1"/>
    <col min="10746" max="10746" width="31.7265625" style="586" customWidth="1"/>
    <col min="10747" max="10750" width="13.7265625" style="586" customWidth="1"/>
    <col min="10751" max="10751" width="32.7265625" style="586" customWidth="1"/>
    <col min="10752" max="10752" width="20.7265625" style="586" customWidth="1"/>
    <col min="10753" max="10773" width="11" style="586" customWidth="1"/>
    <col min="10774" max="10774" width="9.81640625" style="586" customWidth="1"/>
    <col min="10775" max="10787" width="11" style="586" customWidth="1"/>
    <col min="10788" max="10788" width="14.453125" style="586" customWidth="1"/>
    <col min="10789" max="10789" width="4.1796875" style="586" customWidth="1"/>
    <col min="10790" max="10790" width="13.26953125" style="586" customWidth="1"/>
    <col min="10791" max="10791" width="28.1796875" style="586" customWidth="1"/>
    <col min="10792" max="10792" width="11" style="586" customWidth="1"/>
    <col min="10793" max="10793" width="14.453125" style="586" customWidth="1"/>
    <col min="10794" max="10794" width="4.1796875" style="586" customWidth="1"/>
    <col min="10795" max="10796" width="11" style="586" customWidth="1"/>
    <col min="10797" max="10797" width="14.453125" style="586" customWidth="1"/>
    <col min="10798" max="10798" width="4.1796875" style="586" customWidth="1"/>
    <col min="10799" max="10799" width="14.453125" style="586" customWidth="1"/>
    <col min="10800" max="10996" width="11" style="586"/>
    <col min="10997" max="10997" width="29.453125" style="586" customWidth="1"/>
    <col min="10998" max="10998" width="12.26953125" style="586" customWidth="1"/>
    <col min="10999" max="10999" width="10.453125" style="586" customWidth="1"/>
    <col min="11000" max="11000" width="12.26953125" style="586" customWidth="1"/>
    <col min="11001" max="11001" width="10.7265625" style="586" customWidth="1"/>
    <col min="11002" max="11002" width="31.7265625" style="586" customWidth="1"/>
    <col min="11003" max="11006" width="13.7265625" style="586" customWidth="1"/>
    <col min="11007" max="11007" width="32.7265625" style="586" customWidth="1"/>
    <col min="11008" max="11008" width="20.7265625" style="586" customWidth="1"/>
    <col min="11009" max="11029" width="11" style="586" customWidth="1"/>
    <col min="11030" max="11030" width="9.81640625" style="586" customWidth="1"/>
    <col min="11031" max="11043" width="11" style="586" customWidth="1"/>
    <col min="11044" max="11044" width="14.453125" style="586" customWidth="1"/>
    <col min="11045" max="11045" width="4.1796875" style="586" customWidth="1"/>
    <col min="11046" max="11046" width="13.26953125" style="586" customWidth="1"/>
    <col min="11047" max="11047" width="28.1796875" style="586" customWidth="1"/>
    <col min="11048" max="11048" width="11" style="586" customWidth="1"/>
    <col min="11049" max="11049" width="14.453125" style="586" customWidth="1"/>
    <col min="11050" max="11050" width="4.1796875" style="586" customWidth="1"/>
    <col min="11051" max="11052" width="11" style="586" customWidth="1"/>
    <col min="11053" max="11053" width="14.453125" style="586" customWidth="1"/>
    <col min="11054" max="11054" width="4.1796875" style="586" customWidth="1"/>
    <col min="11055" max="11055" width="14.453125" style="586" customWidth="1"/>
    <col min="11056" max="11252" width="11" style="586"/>
    <col min="11253" max="11253" width="29.453125" style="586" customWidth="1"/>
    <col min="11254" max="11254" width="12.26953125" style="586" customWidth="1"/>
    <col min="11255" max="11255" width="10.453125" style="586" customWidth="1"/>
    <col min="11256" max="11256" width="12.26953125" style="586" customWidth="1"/>
    <col min="11257" max="11257" width="10.7265625" style="586" customWidth="1"/>
    <col min="11258" max="11258" width="31.7265625" style="586" customWidth="1"/>
    <col min="11259" max="11262" width="13.7265625" style="586" customWidth="1"/>
    <col min="11263" max="11263" width="32.7265625" style="586" customWidth="1"/>
    <col min="11264" max="11264" width="20.7265625" style="586" customWidth="1"/>
    <col min="11265" max="11285" width="11" style="586" customWidth="1"/>
    <col min="11286" max="11286" width="9.81640625" style="586" customWidth="1"/>
    <col min="11287" max="11299" width="11" style="586" customWidth="1"/>
    <col min="11300" max="11300" width="14.453125" style="586" customWidth="1"/>
    <col min="11301" max="11301" width="4.1796875" style="586" customWidth="1"/>
    <col min="11302" max="11302" width="13.26953125" style="586" customWidth="1"/>
    <col min="11303" max="11303" width="28.1796875" style="586" customWidth="1"/>
    <col min="11304" max="11304" width="11" style="586" customWidth="1"/>
    <col min="11305" max="11305" width="14.453125" style="586" customWidth="1"/>
    <col min="11306" max="11306" width="4.1796875" style="586" customWidth="1"/>
    <col min="11307" max="11308" width="11" style="586" customWidth="1"/>
    <col min="11309" max="11309" width="14.453125" style="586" customWidth="1"/>
    <col min="11310" max="11310" width="4.1796875" style="586" customWidth="1"/>
    <col min="11311" max="11311" width="14.453125" style="586" customWidth="1"/>
    <col min="11312" max="11508" width="11" style="586"/>
    <col min="11509" max="11509" width="29.453125" style="586" customWidth="1"/>
    <col min="11510" max="11510" width="12.26953125" style="586" customWidth="1"/>
    <col min="11511" max="11511" width="10.453125" style="586" customWidth="1"/>
    <col min="11512" max="11512" width="12.26953125" style="586" customWidth="1"/>
    <col min="11513" max="11513" width="10.7265625" style="586" customWidth="1"/>
    <col min="11514" max="11514" width="31.7265625" style="586" customWidth="1"/>
    <col min="11515" max="11518" width="13.7265625" style="586" customWidth="1"/>
    <col min="11519" max="11519" width="32.7265625" style="586" customWidth="1"/>
    <col min="11520" max="11520" width="20.7265625" style="586" customWidth="1"/>
    <col min="11521" max="11541" width="11" style="586" customWidth="1"/>
    <col min="11542" max="11542" width="9.81640625" style="586" customWidth="1"/>
    <col min="11543" max="11555" width="11" style="586" customWidth="1"/>
    <col min="11556" max="11556" width="14.453125" style="586" customWidth="1"/>
    <col min="11557" max="11557" width="4.1796875" style="586" customWidth="1"/>
    <col min="11558" max="11558" width="13.26953125" style="586" customWidth="1"/>
    <col min="11559" max="11559" width="28.1796875" style="586" customWidth="1"/>
    <col min="11560" max="11560" width="11" style="586" customWidth="1"/>
    <col min="11561" max="11561" width="14.453125" style="586" customWidth="1"/>
    <col min="11562" max="11562" width="4.1796875" style="586" customWidth="1"/>
    <col min="11563" max="11564" width="11" style="586" customWidth="1"/>
    <col min="11565" max="11565" width="14.453125" style="586" customWidth="1"/>
    <col min="11566" max="11566" width="4.1796875" style="586" customWidth="1"/>
    <col min="11567" max="11567" width="14.453125" style="586" customWidth="1"/>
    <col min="11568" max="11764" width="11" style="586"/>
    <col min="11765" max="11765" width="29.453125" style="586" customWidth="1"/>
    <col min="11766" max="11766" width="12.26953125" style="586" customWidth="1"/>
    <col min="11767" max="11767" width="10.453125" style="586" customWidth="1"/>
    <col min="11768" max="11768" width="12.26953125" style="586" customWidth="1"/>
    <col min="11769" max="11769" width="10.7265625" style="586" customWidth="1"/>
    <col min="11770" max="11770" width="31.7265625" style="586" customWidth="1"/>
    <col min="11771" max="11774" width="13.7265625" style="586" customWidth="1"/>
    <col min="11775" max="11775" width="32.7265625" style="586" customWidth="1"/>
    <col min="11776" max="11776" width="20.7265625" style="586" customWidth="1"/>
    <col min="11777" max="11797" width="11" style="586" customWidth="1"/>
    <col min="11798" max="11798" width="9.81640625" style="586" customWidth="1"/>
    <col min="11799" max="11811" width="11" style="586" customWidth="1"/>
    <col min="11812" max="11812" width="14.453125" style="586" customWidth="1"/>
    <col min="11813" max="11813" width="4.1796875" style="586" customWidth="1"/>
    <col min="11814" max="11814" width="13.26953125" style="586" customWidth="1"/>
    <col min="11815" max="11815" width="28.1796875" style="586" customWidth="1"/>
    <col min="11816" max="11816" width="11" style="586" customWidth="1"/>
    <col min="11817" max="11817" width="14.453125" style="586" customWidth="1"/>
    <col min="11818" max="11818" width="4.1796875" style="586" customWidth="1"/>
    <col min="11819" max="11820" width="11" style="586" customWidth="1"/>
    <col min="11821" max="11821" width="14.453125" style="586" customWidth="1"/>
    <col min="11822" max="11822" width="4.1796875" style="586" customWidth="1"/>
    <col min="11823" max="11823" width="14.453125" style="586" customWidth="1"/>
    <col min="11824" max="12020" width="11" style="586"/>
    <col min="12021" max="12021" width="29.453125" style="586" customWidth="1"/>
    <col min="12022" max="12022" width="12.26953125" style="586" customWidth="1"/>
    <col min="12023" max="12023" width="10.453125" style="586" customWidth="1"/>
    <col min="12024" max="12024" width="12.26953125" style="586" customWidth="1"/>
    <col min="12025" max="12025" width="10.7265625" style="586" customWidth="1"/>
    <col min="12026" max="12026" width="31.7265625" style="586" customWidth="1"/>
    <col min="12027" max="12030" width="13.7265625" style="586" customWidth="1"/>
    <col min="12031" max="12031" width="32.7265625" style="586" customWidth="1"/>
    <col min="12032" max="12032" width="20.7265625" style="586" customWidth="1"/>
    <col min="12033" max="12053" width="11" style="586" customWidth="1"/>
    <col min="12054" max="12054" width="9.81640625" style="586" customWidth="1"/>
    <col min="12055" max="12067" width="11" style="586" customWidth="1"/>
    <col min="12068" max="12068" width="14.453125" style="586" customWidth="1"/>
    <col min="12069" max="12069" width="4.1796875" style="586" customWidth="1"/>
    <col min="12070" max="12070" width="13.26953125" style="586" customWidth="1"/>
    <col min="12071" max="12071" width="28.1796875" style="586" customWidth="1"/>
    <col min="12072" max="12072" width="11" style="586" customWidth="1"/>
    <col min="12073" max="12073" width="14.453125" style="586" customWidth="1"/>
    <col min="12074" max="12074" width="4.1796875" style="586" customWidth="1"/>
    <col min="12075" max="12076" width="11" style="586" customWidth="1"/>
    <col min="12077" max="12077" width="14.453125" style="586" customWidth="1"/>
    <col min="12078" max="12078" width="4.1796875" style="586" customWidth="1"/>
    <col min="12079" max="12079" width="14.453125" style="586" customWidth="1"/>
    <col min="12080" max="12276" width="11" style="586"/>
    <col min="12277" max="12277" width="29.453125" style="586" customWidth="1"/>
    <col min="12278" max="12278" width="12.26953125" style="586" customWidth="1"/>
    <col min="12279" max="12279" width="10.453125" style="586" customWidth="1"/>
    <col min="12280" max="12280" width="12.26953125" style="586" customWidth="1"/>
    <col min="12281" max="12281" width="10.7265625" style="586" customWidth="1"/>
    <col min="12282" max="12282" width="31.7265625" style="586" customWidth="1"/>
    <col min="12283" max="12286" width="13.7265625" style="586" customWidth="1"/>
    <col min="12287" max="12287" width="32.7265625" style="586" customWidth="1"/>
    <col min="12288" max="12288" width="20.7265625" style="586" customWidth="1"/>
    <col min="12289" max="12309" width="11" style="586" customWidth="1"/>
    <col min="12310" max="12310" width="9.81640625" style="586" customWidth="1"/>
    <col min="12311" max="12323" width="11" style="586" customWidth="1"/>
    <col min="12324" max="12324" width="14.453125" style="586" customWidth="1"/>
    <col min="12325" max="12325" width="4.1796875" style="586" customWidth="1"/>
    <col min="12326" max="12326" width="13.26953125" style="586" customWidth="1"/>
    <col min="12327" max="12327" width="28.1796875" style="586" customWidth="1"/>
    <col min="12328" max="12328" width="11" style="586" customWidth="1"/>
    <col min="12329" max="12329" width="14.453125" style="586" customWidth="1"/>
    <col min="12330" max="12330" width="4.1796875" style="586" customWidth="1"/>
    <col min="12331" max="12332" width="11" style="586" customWidth="1"/>
    <col min="12333" max="12333" width="14.453125" style="586" customWidth="1"/>
    <col min="12334" max="12334" width="4.1796875" style="586" customWidth="1"/>
    <col min="12335" max="12335" width="14.453125" style="586" customWidth="1"/>
    <col min="12336" max="12532" width="11" style="586"/>
    <col min="12533" max="12533" width="29.453125" style="586" customWidth="1"/>
    <col min="12534" max="12534" width="12.26953125" style="586" customWidth="1"/>
    <col min="12535" max="12535" width="10.453125" style="586" customWidth="1"/>
    <col min="12536" max="12536" width="12.26953125" style="586" customWidth="1"/>
    <col min="12537" max="12537" width="10.7265625" style="586" customWidth="1"/>
    <col min="12538" max="12538" width="31.7265625" style="586" customWidth="1"/>
    <col min="12539" max="12542" width="13.7265625" style="586" customWidth="1"/>
    <col min="12543" max="12543" width="32.7265625" style="586" customWidth="1"/>
    <col min="12544" max="12544" width="20.7265625" style="586" customWidth="1"/>
    <col min="12545" max="12565" width="11" style="586" customWidth="1"/>
    <col min="12566" max="12566" width="9.81640625" style="586" customWidth="1"/>
    <col min="12567" max="12579" width="11" style="586" customWidth="1"/>
    <col min="12580" max="12580" width="14.453125" style="586" customWidth="1"/>
    <col min="12581" max="12581" width="4.1796875" style="586" customWidth="1"/>
    <col min="12582" max="12582" width="13.26953125" style="586" customWidth="1"/>
    <col min="12583" max="12583" width="28.1796875" style="586" customWidth="1"/>
    <col min="12584" max="12584" width="11" style="586" customWidth="1"/>
    <col min="12585" max="12585" width="14.453125" style="586" customWidth="1"/>
    <col min="12586" max="12586" width="4.1796875" style="586" customWidth="1"/>
    <col min="12587" max="12588" width="11" style="586" customWidth="1"/>
    <col min="12589" max="12589" width="14.453125" style="586" customWidth="1"/>
    <col min="12590" max="12590" width="4.1796875" style="586" customWidth="1"/>
    <col min="12591" max="12591" width="14.453125" style="586" customWidth="1"/>
    <col min="12592" max="12788" width="11" style="586"/>
    <col min="12789" max="12789" width="29.453125" style="586" customWidth="1"/>
    <col min="12790" max="12790" width="12.26953125" style="586" customWidth="1"/>
    <col min="12791" max="12791" width="10.453125" style="586" customWidth="1"/>
    <col min="12792" max="12792" width="12.26953125" style="586" customWidth="1"/>
    <col min="12793" max="12793" width="10.7265625" style="586" customWidth="1"/>
    <col min="12794" max="12794" width="31.7265625" style="586" customWidth="1"/>
    <col min="12795" max="12798" width="13.7265625" style="586" customWidth="1"/>
    <col min="12799" max="12799" width="32.7265625" style="586" customWidth="1"/>
    <col min="12800" max="12800" width="20.7265625" style="586" customWidth="1"/>
    <col min="12801" max="12821" width="11" style="586" customWidth="1"/>
    <col min="12822" max="12822" width="9.81640625" style="586" customWidth="1"/>
    <col min="12823" max="12835" width="11" style="586" customWidth="1"/>
    <col min="12836" max="12836" width="14.453125" style="586" customWidth="1"/>
    <col min="12837" max="12837" width="4.1796875" style="586" customWidth="1"/>
    <col min="12838" max="12838" width="13.26953125" style="586" customWidth="1"/>
    <col min="12839" max="12839" width="28.1796875" style="586" customWidth="1"/>
    <col min="12840" max="12840" width="11" style="586" customWidth="1"/>
    <col min="12841" max="12841" width="14.453125" style="586" customWidth="1"/>
    <col min="12842" max="12842" width="4.1796875" style="586" customWidth="1"/>
    <col min="12843" max="12844" width="11" style="586" customWidth="1"/>
    <col min="12845" max="12845" width="14.453125" style="586" customWidth="1"/>
    <col min="12846" max="12846" width="4.1796875" style="586" customWidth="1"/>
    <col min="12847" max="12847" width="14.453125" style="586" customWidth="1"/>
    <col min="12848" max="13044" width="11" style="586"/>
    <col min="13045" max="13045" width="29.453125" style="586" customWidth="1"/>
    <col min="13046" max="13046" width="12.26953125" style="586" customWidth="1"/>
    <col min="13047" max="13047" width="10.453125" style="586" customWidth="1"/>
    <col min="13048" max="13048" width="12.26953125" style="586" customWidth="1"/>
    <col min="13049" max="13049" width="10.7265625" style="586" customWidth="1"/>
    <col min="13050" max="13050" width="31.7265625" style="586" customWidth="1"/>
    <col min="13051" max="13054" width="13.7265625" style="586" customWidth="1"/>
    <col min="13055" max="13055" width="32.7265625" style="586" customWidth="1"/>
    <col min="13056" max="13056" width="20.7265625" style="586" customWidth="1"/>
    <col min="13057" max="13077" width="11" style="586" customWidth="1"/>
    <col min="13078" max="13078" width="9.81640625" style="586" customWidth="1"/>
    <col min="13079" max="13091" width="11" style="586" customWidth="1"/>
    <col min="13092" max="13092" width="14.453125" style="586" customWidth="1"/>
    <col min="13093" max="13093" width="4.1796875" style="586" customWidth="1"/>
    <col min="13094" max="13094" width="13.26953125" style="586" customWidth="1"/>
    <col min="13095" max="13095" width="28.1796875" style="586" customWidth="1"/>
    <col min="13096" max="13096" width="11" style="586" customWidth="1"/>
    <col min="13097" max="13097" width="14.453125" style="586" customWidth="1"/>
    <col min="13098" max="13098" width="4.1796875" style="586" customWidth="1"/>
    <col min="13099" max="13100" width="11" style="586" customWidth="1"/>
    <col min="13101" max="13101" width="14.453125" style="586" customWidth="1"/>
    <col min="13102" max="13102" width="4.1796875" style="586" customWidth="1"/>
    <col min="13103" max="13103" width="14.453125" style="586" customWidth="1"/>
    <col min="13104" max="13300" width="11" style="586"/>
    <col min="13301" max="13301" width="29.453125" style="586" customWidth="1"/>
    <col min="13302" max="13302" width="12.26953125" style="586" customWidth="1"/>
    <col min="13303" max="13303" width="10.453125" style="586" customWidth="1"/>
    <col min="13304" max="13304" width="12.26953125" style="586" customWidth="1"/>
    <col min="13305" max="13305" width="10.7265625" style="586" customWidth="1"/>
    <col min="13306" max="13306" width="31.7265625" style="586" customWidth="1"/>
    <col min="13307" max="13310" width="13.7265625" style="586" customWidth="1"/>
    <col min="13311" max="13311" width="32.7265625" style="586" customWidth="1"/>
    <col min="13312" max="13312" width="20.7265625" style="586" customWidth="1"/>
    <col min="13313" max="13333" width="11" style="586" customWidth="1"/>
    <col min="13334" max="13334" width="9.81640625" style="586" customWidth="1"/>
    <col min="13335" max="13347" width="11" style="586" customWidth="1"/>
    <col min="13348" max="13348" width="14.453125" style="586" customWidth="1"/>
    <col min="13349" max="13349" width="4.1796875" style="586" customWidth="1"/>
    <col min="13350" max="13350" width="13.26953125" style="586" customWidth="1"/>
    <col min="13351" max="13351" width="28.1796875" style="586" customWidth="1"/>
    <col min="13352" max="13352" width="11" style="586" customWidth="1"/>
    <col min="13353" max="13353" width="14.453125" style="586" customWidth="1"/>
    <col min="13354" max="13354" width="4.1796875" style="586" customWidth="1"/>
    <col min="13355" max="13356" width="11" style="586" customWidth="1"/>
    <col min="13357" max="13357" width="14.453125" style="586" customWidth="1"/>
    <col min="13358" max="13358" width="4.1796875" style="586" customWidth="1"/>
    <col min="13359" max="13359" width="14.453125" style="586" customWidth="1"/>
    <col min="13360" max="13556" width="11" style="586"/>
    <col min="13557" max="13557" width="29.453125" style="586" customWidth="1"/>
    <col min="13558" max="13558" width="12.26953125" style="586" customWidth="1"/>
    <col min="13559" max="13559" width="10.453125" style="586" customWidth="1"/>
    <col min="13560" max="13560" width="12.26953125" style="586" customWidth="1"/>
    <col min="13561" max="13561" width="10.7265625" style="586" customWidth="1"/>
    <col min="13562" max="13562" width="31.7265625" style="586" customWidth="1"/>
    <col min="13563" max="13566" width="13.7265625" style="586" customWidth="1"/>
    <col min="13567" max="13567" width="32.7265625" style="586" customWidth="1"/>
    <col min="13568" max="13568" width="20.7265625" style="586" customWidth="1"/>
    <col min="13569" max="13589" width="11" style="586" customWidth="1"/>
    <col min="13590" max="13590" width="9.81640625" style="586" customWidth="1"/>
    <col min="13591" max="13603" width="11" style="586" customWidth="1"/>
    <col min="13604" max="13604" width="14.453125" style="586" customWidth="1"/>
    <col min="13605" max="13605" width="4.1796875" style="586" customWidth="1"/>
    <col min="13606" max="13606" width="13.26953125" style="586" customWidth="1"/>
    <col min="13607" max="13607" width="28.1796875" style="586" customWidth="1"/>
    <col min="13608" max="13608" width="11" style="586" customWidth="1"/>
    <col min="13609" max="13609" width="14.453125" style="586" customWidth="1"/>
    <col min="13610" max="13610" width="4.1796875" style="586" customWidth="1"/>
    <col min="13611" max="13612" width="11" style="586" customWidth="1"/>
    <col min="13613" max="13613" width="14.453125" style="586" customWidth="1"/>
    <col min="13614" max="13614" width="4.1796875" style="586" customWidth="1"/>
    <col min="13615" max="13615" width="14.453125" style="586" customWidth="1"/>
    <col min="13616" max="13812" width="11" style="586"/>
    <col min="13813" max="13813" width="29.453125" style="586" customWidth="1"/>
    <col min="13814" max="13814" width="12.26953125" style="586" customWidth="1"/>
    <col min="13815" max="13815" width="10.453125" style="586" customWidth="1"/>
    <col min="13816" max="13816" width="12.26953125" style="586" customWidth="1"/>
    <col min="13817" max="13817" width="10.7265625" style="586" customWidth="1"/>
    <col min="13818" max="13818" width="31.7265625" style="586" customWidth="1"/>
    <col min="13819" max="13822" width="13.7265625" style="586" customWidth="1"/>
    <col min="13823" max="13823" width="32.7265625" style="586" customWidth="1"/>
    <col min="13824" max="13824" width="20.7265625" style="586" customWidth="1"/>
    <col min="13825" max="13845" width="11" style="586" customWidth="1"/>
    <col min="13846" max="13846" width="9.81640625" style="586" customWidth="1"/>
    <col min="13847" max="13859" width="11" style="586" customWidth="1"/>
    <col min="13860" max="13860" width="14.453125" style="586" customWidth="1"/>
    <col min="13861" max="13861" width="4.1796875" style="586" customWidth="1"/>
    <col min="13862" max="13862" width="13.26953125" style="586" customWidth="1"/>
    <col min="13863" max="13863" width="28.1796875" style="586" customWidth="1"/>
    <col min="13864" max="13864" width="11" style="586" customWidth="1"/>
    <col min="13865" max="13865" width="14.453125" style="586" customWidth="1"/>
    <col min="13866" max="13866" width="4.1796875" style="586" customWidth="1"/>
    <col min="13867" max="13868" width="11" style="586" customWidth="1"/>
    <col min="13869" max="13869" width="14.453125" style="586" customWidth="1"/>
    <col min="13870" max="13870" width="4.1796875" style="586" customWidth="1"/>
    <col min="13871" max="13871" width="14.453125" style="586" customWidth="1"/>
    <col min="13872" max="14068" width="11" style="586"/>
    <col min="14069" max="14069" width="29.453125" style="586" customWidth="1"/>
    <col min="14070" max="14070" width="12.26953125" style="586" customWidth="1"/>
    <col min="14071" max="14071" width="10.453125" style="586" customWidth="1"/>
    <col min="14072" max="14072" width="12.26953125" style="586" customWidth="1"/>
    <col min="14073" max="14073" width="10.7265625" style="586" customWidth="1"/>
    <col min="14074" max="14074" width="31.7265625" style="586" customWidth="1"/>
    <col min="14075" max="14078" width="13.7265625" style="586" customWidth="1"/>
    <col min="14079" max="14079" width="32.7265625" style="586" customWidth="1"/>
    <col min="14080" max="14080" width="20.7265625" style="586" customWidth="1"/>
    <col min="14081" max="14101" width="11" style="586" customWidth="1"/>
    <col min="14102" max="14102" width="9.81640625" style="586" customWidth="1"/>
    <col min="14103" max="14115" width="11" style="586" customWidth="1"/>
    <col min="14116" max="14116" width="14.453125" style="586" customWidth="1"/>
    <col min="14117" max="14117" width="4.1796875" style="586" customWidth="1"/>
    <col min="14118" max="14118" width="13.26953125" style="586" customWidth="1"/>
    <col min="14119" max="14119" width="28.1796875" style="586" customWidth="1"/>
    <col min="14120" max="14120" width="11" style="586" customWidth="1"/>
    <col min="14121" max="14121" width="14.453125" style="586" customWidth="1"/>
    <col min="14122" max="14122" width="4.1796875" style="586" customWidth="1"/>
    <col min="14123" max="14124" width="11" style="586" customWidth="1"/>
    <col min="14125" max="14125" width="14.453125" style="586" customWidth="1"/>
    <col min="14126" max="14126" width="4.1796875" style="586" customWidth="1"/>
    <col min="14127" max="14127" width="14.453125" style="586" customWidth="1"/>
    <col min="14128" max="14324" width="11" style="586"/>
    <col min="14325" max="14325" width="29.453125" style="586" customWidth="1"/>
    <col min="14326" max="14326" width="12.26953125" style="586" customWidth="1"/>
    <col min="14327" max="14327" width="10.453125" style="586" customWidth="1"/>
    <col min="14328" max="14328" width="12.26953125" style="586" customWidth="1"/>
    <col min="14329" max="14329" width="10.7265625" style="586" customWidth="1"/>
    <col min="14330" max="14330" width="31.7265625" style="586" customWidth="1"/>
    <col min="14331" max="14334" width="13.7265625" style="586" customWidth="1"/>
    <col min="14335" max="14335" width="32.7265625" style="586" customWidth="1"/>
    <col min="14336" max="14336" width="20.7265625" style="586" customWidth="1"/>
    <col min="14337" max="14357" width="11" style="586" customWidth="1"/>
    <col min="14358" max="14358" width="9.81640625" style="586" customWidth="1"/>
    <col min="14359" max="14371" width="11" style="586" customWidth="1"/>
    <col min="14372" max="14372" width="14.453125" style="586" customWidth="1"/>
    <col min="14373" max="14373" width="4.1796875" style="586" customWidth="1"/>
    <col min="14374" max="14374" width="13.26953125" style="586" customWidth="1"/>
    <col min="14375" max="14375" width="28.1796875" style="586" customWidth="1"/>
    <col min="14376" max="14376" width="11" style="586" customWidth="1"/>
    <col min="14377" max="14377" width="14.453125" style="586" customWidth="1"/>
    <col min="14378" max="14378" width="4.1796875" style="586" customWidth="1"/>
    <col min="14379" max="14380" width="11" style="586" customWidth="1"/>
    <col min="14381" max="14381" width="14.453125" style="586" customWidth="1"/>
    <col min="14382" max="14382" width="4.1796875" style="586" customWidth="1"/>
    <col min="14383" max="14383" width="14.453125" style="586" customWidth="1"/>
    <col min="14384" max="14580" width="11" style="586"/>
    <col min="14581" max="14581" width="29.453125" style="586" customWidth="1"/>
    <col min="14582" max="14582" width="12.26953125" style="586" customWidth="1"/>
    <col min="14583" max="14583" width="10.453125" style="586" customWidth="1"/>
    <col min="14584" max="14584" width="12.26953125" style="586" customWidth="1"/>
    <col min="14585" max="14585" width="10.7265625" style="586" customWidth="1"/>
    <col min="14586" max="14586" width="31.7265625" style="586" customWidth="1"/>
    <col min="14587" max="14590" width="13.7265625" style="586" customWidth="1"/>
    <col min="14591" max="14591" width="32.7265625" style="586" customWidth="1"/>
    <col min="14592" max="14592" width="20.7265625" style="586" customWidth="1"/>
    <col min="14593" max="14613" width="11" style="586" customWidth="1"/>
    <col min="14614" max="14614" width="9.81640625" style="586" customWidth="1"/>
    <col min="14615" max="14627" width="11" style="586" customWidth="1"/>
    <col min="14628" max="14628" width="14.453125" style="586" customWidth="1"/>
    <col min="14629" max="14629" width="4.1796875" style="586" customWidth="1"/>
    <col min="14630" max="14630" width="13.26953125" style="586" customWidth="1"/>
    <col min="14631" max="14631" width="28.1796875" style="586" customWidth="1"/>
    <col min="14632" max="14632" width="11" style="586" customWidth="1"/>
    <col min="14633" max="14633" width="14.453125" style="586" customWidth="1"/>
    <col min="14634" max="14634" width="4.1796875" style="586" customWidth="1"/>
    <col min="14635" max="14636" width="11" style="586" customWidth="1"/>
    <col min="14637" max="14637" width="14.453125" style="586" customWidth="1"/>
    <col min="14638" max="14638" width="4.1796875" style="586" customWidth="1"/>
    <col min="14639" max="14639" width="14.453125" style="586" customWidth="1"/>
    <col min="14640" max="14836" width="11" style="586"/>
    <col min="14837" max="14837" width="29.453125" style="586" customWidth="1"/>
    <col min="14838" max="14838" width="12.26953125" style="586" customWidth="1"/>
    <col min="14839" max="14839" width="10.453125" style="586" customWidth="1"/>
    <col min="14840" max="14840" width="12.26953125" style="586" customWidth="1"/>
    <col min="14841" max="14841" width="10.7265625" style="586" customWidth="1"/>
    <col min="14842" max="14842" width="31.7265625" style="586" customWidth="1"/>
    <col min="14843" max="14846" width="13.7265625" style="586" customWidth="1"/>
    <col min="14847" max="14847" width="32.7265625" style="586" customWidth="1"/>
    <col min="14848" max="14848" width="20.7265625" style="586" customWidth="1"/>
    <col min="14849" max="14869" width="11" style="586" customWidth="1"/>
    <col min="14870" max="14870" width="9.81640625" style="586" customWidth="1"/>
    <col min="14871" max="14883" width="11" style="586" customWidth="1"/>
    <col min="14884" max="14884" width="14.453125" style="586" customWidth="1"/>
    <col min="14885" max="14885" width="4.1796875" style="586" customWidth="1"/>
    <col min="14886" max="14886" width="13.26953125" style="586" customWidth="1"/>
    <col min="14887" max="14887" width="28.1796875" style="586" customWidth="1"/>
    <col min="14888" max="14888" width="11" style="586" customWidth="1"/>
    <col min="14889" max="14889" width="14.453125" style="586" customWidth="1"/>
    <col min="14890" max="14890" width="4.1796875" style="586" customWidth="1"/>
    <col min="14891" max="14892" width="11" style="586" customWidth="1"/>
    <col min="14893" max="14893" width="14.453125" style="586" customWidth="1"/>
    <col min="14894" max="14894" width="4.1796875" style="586" customWidth="1"/>
    <col min="14895" max="14895" width="14.453125" style="586" customWidth="1"/>
    <col min="14896" max="15092" width="11" style="586"/>
    <col min="15093" max="15093" width="29.453125" style="586" customWidth="1"/>
    <col min="15094" max="15094" width="12.26953125" style="586" customWidth="1"/>
    <col min="15095" max="15095" width="10.453125" style="586" customWidth="1"/>
    <col min="15096" max="15096" width="12.26953125" style="586" customWidth="1"/>
    <col min="15097" max="15097" width="10.7265625" style="586" customWidth="1"/>
    <col min="15098" max="15098" width="31.7265625" style="586" customWidth="1"/>
    <col min="15099" max="15102" width="13.7265625" style="586" customWidth="1"/>
    <col min="15103" max="15103" width="32.7265625" style="586" customWidth="1"/>
    <col min="15104" max="15104" width="20.7265625" style="586" customWidth="1"/>
    <col min="15105" max="15125" width="11" style="586" customWidth="1"/>
    <col min="15126" max="15126" width="9.81640625" style="586" customWidth="1"/>
    <col min="15127" max="15139" width="11" style="586" customWidth="1"/>
    <col min="15140" max="15140" width="14.453125" style="586" customWidth="1"/>
    <col min="15141" max="15141" width="4.1796875" style="586" customWidth="1"/>
    <col min="15142" max="15142" width="13.26953125" style="586" customWidth="1"/>
    <col min="15143" max="15143" width="28.1796875" style="586" customWidth="1"/>
    <col min="15144" max="15144" width="11" style="586" customWidth="1"/>
    <col min="15145" max="15145" width="14.453125" style="586" customWidth="1"/>
    <col min="15146" max="15146" width="4.1796875" style="586" customWidth="1"/>
    <col min="15147" max="15148" width="11" style="586" customWidth="1"/>
    <col min="15149" max="15149" width="14.453125" style="586" customWidth="1"/>
    <col min="15150" max="15150" width="4.1796875" style="586" customWidth="1"/>
    <col min="15151" max="15151" width="14.453125" style="586" customWidth="1"/>
    <col min="15152" max="15348" width="11" style="586"/>
    <col min="15349" max="15349" width="29.453125" style="586" customWidth="1"/>
    <col min="15350" max="15350" width="12.26953125" style="586" customWidth="1"/>
    <col min="15351" max="15351" width="10.453125" style="586" customWidth="1"/>
    <col min="15352" max="15352" width="12.26953125" style="586" customWidth="1"/>
    <col min="15353" max="15353" width="10.7265625" style="586" customWidth="1"/>
    <col min="15354" max="15354" width="31.7265625" style="586" customWidth="1"/>
    <col min="15355" max="15358" width="13.7265625" style="586" customWidth="1"/>
    <col min="15359" max="15359" width="32.7265625" style="586" customWidth="1"/>
    <col min="15360" max="15360" width="20.7265625" style="586" customWidth="1"/>
    <col min="15361" max="15381" width="11" style="586" customWidth="1"/>
    <col min="15382" max="15382" width="9.81640625" style="586" customWidth="1"/>
    <col min="15383" max="15395" width="11" style="586" customWidth="1"/>
    <col min="15396" max="15396" width="14.453125" style="586" customWidth="1"/>
    <col min="15397" max="15397" width="4.1796875" style="586" customWidth="1"/>
    <col min="15398" max="15398" width="13.26953125" style="586" customWidth="1"/>
    <col min="15399" max="15399" width="28.1796875" style="586" customWidth="1"/>
    <col min="15400" max="15400" width="11" style="586" customWidth="1"/>
    <col min="15401" max="15401" width="14.453125" style="586" customWidth="1"/>
    <col min="15402" max="15402" width="4.1796875" style="586" customWidth="1"/>
    <col min="15403" max="15404" width="11" style="586" customWidth="1"/>
    <col min="15405" max="15405" width="14.453125" style="586" customWidth="1"/>
    <col min="15406" max="15406" width="4.1796875" style="586" customWidth="1"/>
    <col min="15407" max="15407" width="14.453125" style="586" customWidth="1"/>
    <col min="15408" max="15604" width="11" style="586"/>
    <col min="15605" max="15605" width="29.453125" style="586" customWidth="1"/>
    <col min="15606" max="15606" width="12.26953125" style="586" customWidth="1"/>
    <col min="15607" max="15607" width="10.453125" style="586" customWidth="1"/>
    <col min="15608" max="15608" width="12.26953125" style="586" customWidth="1"/>
    <col min="15609" max="15609" width="10.7265625" style="586" customWidth="1"/>
    <col min="15610" max="15610" width="31.7265625" style="586" customWidth="1"/>
    <col min="15611" max="15614" width="13.7265625" style="586" customWidth="1"/>
    <col min="15615" max="15615" width="32.7265625" style="586" customWidth="1"/>
    <col min="15616" max="15616" width="20.7265625" style="586" customWidth="1"/>
    <col min="15617" max="15637" width="11" style="586" customWidth="1"/>
    <col min="15638" max="15638" width="9.81640625" style="586" customWidth="1"/>
    <col min="15639" max="15651" width="11" style="586" customWidth="1"/>
    <col min="15652" max="15652" width="14.453125" style="586" customWidth="1"/>
    <col min="15653" max="15653" width="4.1796875" style="586" customWidth="1"/>
    <col min="15654" max="15654" width="13.26953125" style="586" customWidth="1"/>
    <col min="15655" max="15655" width="28.1796875" style="586" customWidth="1"/>
    <col min="15656" max="15656" width="11" style="586" customWidth="1"/>
    <col min="15657" max="15657" width="14.453125" style="586" customWidth="1"/>
    <col min="15658" max="15658" width="4.1796875" style="586" customWidth="1"/>
    <col min="15659" max="15660" width="11" style="586" customWidth="1"/>
    <col min="15661" max="15661" width="14.453125" style="586" customWidth="1"/>
    <col min="15662" max="15662" width="4.1796875" style="586" customWidth="1"/>
    <col min="15663" max="15663" width="14.453125" style="586" customWidth="1"/>
    <col min="15664" max="15860" width="11" style="586"/>
    <col min="15861" max="15861" width="29.453125" style="586" customWidth="1"/>
    <col min="15862" max="15862" width="12.26953125" style="586" customWidth="1"/>
    <col min="15863" max="15863" width="10.453125" style="586" customWidth="1"/>
    <col min="15864" max="15864" width="12.26953125" style="586" customWidth="1"/>
    <col min="15865" max="15865" width="10.7265625" style="586" customWidth="1"/>
    <col min="15866" max="15866" width="31.7265625" style="586" customWidth="1"/>
    <col min="15867" max="15870" width="13.7265625" style="586" customWidth="1"/>
    <col min="15871" max="15871" width="32.7265625" style="586" customWidth="1"/>
    <col min="15872" max="15872" width="20.7265625" style="586" customWidth="1"/>
    <col min="15873" max="15893" width="11" style="586" customWidth="1"/>
    <col min="15894" max="15894" width="9.81640625" style="586" customWidth="1"/>
    <col min="15895" max="15907" width="11" style="586" customWidth="1"/>
    <col min="15908" max="15908" width="14.453125" style="586" customWidth="1"/>
    <col min="15909" max="15909" width="4.1796875" style="586" customWidth="1"/>
    <col min="15910" max="15910" width="13.26953125" style="586" customWidth="1"/>
    <col min="15911" max="15911" width="28.1796875" style="586" customWidth="1"/>
    <col min="15912" max="15912" width="11" style="586" customWidth="1"/>
    <col min="15913" max="15913" width="14.453125" style="586" customWidth="1"/>
    <col min="15914" max="15914" width="4.1796875" style="586" customWidth="1"/>
    <col min="15915" max="15916" width="11" style="586" customWidth="1"/>
    <col min="15917" max="15917" width="14.453125" style="586" customWidth="1"/>
    <col min="15918" max="15918" width="4.1796875" style="586" customWidth="1"/>
    <col min="15919" max="15919" width="14.453125" style="586" customWidth="1"/>
    <col min="15920" max="16116" width="11" style="586"/>
    <col min="16117" max="16117" width="29.453125" style="586" customWidth="1"/>
    <col min="16118" max="16118" width="12.26953125" style="586" customWidth="1"/>
    <col min="16119" max="16119" width="10.453125" style="586" customWidth="1"/>
    <col min="16120" max="16120" width="12.26953125" style="586" customWidth="1"/>
    <col min="16121" max="16121" width="10.7265625" style="586" customWidth="1"/>
    <col min="16122" max="16122" width="31.7265625" style="586" customWidth="1"/>
    <col min="16123" max="16126" width="13.7265625" style="586" customWidth="1"/>
    <col min="16127" max="16127" width="32.7265625" style="586" customWidth="1"/>
    <col min="16128" max="16128" width="20.7265625" style="586" customWidth="1"/>
    <col min="16129" max="16149" width="11" style="586" customWidth="1"/>
    <col min="16150" max="16150" width="9.81640625" style="586" customWidth="1"/>
    <col min="16151" max="16163" width="11" style="586" customWidth="1"/>
    <col min="16164" max="16164" width="14.453125" style="586" customWidth="1"/>
    <col min="16165" max="16165" width="4.1796875" style="586" customWidth="1"/>
    <col min="16166" max="16166" width="13.26953125" style="586" customWidth="1"/>
    <col min="16167" max="16167" width="28.1796875" style="586" customWidth="1"/>
    <col min="16168" max="16168" width="11" style="586" customWidth="1"/>
    <col min="16169" max="16169" width="14.453125" style="586" customWidth="1"/>
    <col min="16170" max="16170" width="4.1796875" style="586" customWidth="1"/>
    <col min="16171" max="16172" width="11" style="586" customWidth="1"/>
    <col min="16173" max="16173" width="14.453125" style="586" customWidth="1"/>
    <col min="16174" max="16174" width="4.1796875" style="586" customWidth="1"/>
    <col min="16175" max="16175" width="14.453125" style="586" customWidth="1"/>
    <col min="16176" max="16384" width="11" style="586"/>
  </cols>
  <sheetData>
    <row r="1" spans="1:6" ht="24.75" customHeight="1">
      <c r="A1" s="572" t="s">
        <v>502</v>
      </c>
      <c r="E1" s="1920" t="s">
        <v>503</v>
      </c>
      <c r="F1" s="1920"/>
    </row>
    <row r="2" spans="1:6" ht="19" customHeight="1">
      <c r="F2" s="587"/>
    </row>
    <row r="3" spans="1:6" ht="19" customHeight="1">
      <c r="A3" s="588" t="s">
        <v>516</v>
      </c>
      <c r="E3" s="1922" t="s">
        <v>517</v>
      </c>
      <c r="F3" s="1922"/>
    </row>
    <row r="4" spans="1:6" ht="19" customHeight="1">
      <c r="A4" s="588" t="s">
        <v>391</v>
      </c>
      <c r="F4" s="589" t="s">
        <v>392</v>
      </c>
    </row>
    <row r="5" spans="1:6" ht="19" customHeight="1">
      <c r="F5" s="590"/>
    </row>
    <row r="6" spans="1:6" ht="16.5" customHeight="1">
      <c r="A6" s="292" t="s">
        <v>2309</v>
      </c>
      <c r="B6" s="1923" t="s">
        <v>518</v>
      </c>
      <c r="C6" s="1923"/>
      <c r="D6" s="1923" t="s">
        <v>519</v>
      </c>
      <c r="E6" s="1923"/>
      <c r="F6" s="294" t="s">
        <v>2310</v>
      </c>
    </row>
    <row r="7" spans="1:6" ht="13" customHeight="1">
      <c r="B7" s="1924" t="s">
        <v>458</v>
      </c>
      <c r="C7" s="1924"/>
      <c r="D7" s="1925" t="s">
        <v>339</v>
      </c>
      <c r="E7" s="1925"/>
    </row>
    <row r="8" spans="1:6" ht="13" customHeight="1">
      <c r="B8" s="461" t="s">
        <v>1747</v>
      </c>
      <c r="C8" s="592" t="s">
        <v>521</v>
      </c>
      <c r="D8" s="456" t="s">
        <v>520</v>
      </c>
      <c r="E8" s="592" t="s">
        <v>521</v>
      </c>
      <c r="F8" s="590"/>
    </row>
    <row r="9" spans="1:6" ht="13" customHeight="1">
      <c r="A9" s="167"/>
      <c r="B9" s="1187" t="s">
        <v>522</v>
      </c>
      <c r="C9" s="592" t="s">
        <v>523</v>
      </c>
      <c r="D9" s="1187" t="s">
        <v>522</v>
      </c>
      <c r="E9" s="592" t="s">
        <v>523</v>
      </c>
      <c r="F9" s="170"/>
    </row>
    <row r="10" spans="1:6" s="593" customFormat="1" ht="8.15" customHeight="1">
      <c r="B10" s="594"/>
      <c r="C10" s="594"/>
      <c r="D10" s="594"/>
      <c r="E10" s="594"/>
      <c r="F10" s="490"/>
    </row>
    <row r="11" spans="1:6" s="591" customFormat="1" ht="17.149999999999999" customHeight="1">
      <c r="A11" s="1697" t="s">
        <v>36</v>
      </c>
      <c r="B11" s="1698">
        <f>SUM(B12:B19)</f>
        <v>156</v>
      </c>
      <c r="C11" s="1698">
        <f>SUM(C12:C19)</f>
        <v>2</v>
      </c>
      <c r="D11" s="1698">
        <f>SUM(D12:D19)</f>
        <v>67</v>
      </c>
      <c r="E11" s="1698">
        <f>SUM(E12:E19)</f>
        <v>2</v>
      </c>
      <c r="F11" s="325" t="s">
        <v>37</v>
      </c>
    </row>
    <row r="12" spans="1:6" s="591" customFormat="1" ht="17.149999999999999" customHeight="1">
      <c r="A12" s="1699" t="s">
        <v>38</v>
      </c>
      <c r="B12" s="1700">
        <v>27</v>
      </c>
      <c r="C12" s="1700">
        <v>1</v>
      </c>
      <c r="D12" s="1700">
        <v>15</v>
      </c>
      <c r="E12" s="1700">
        <v>1</v>
      </c>
      <c r="F12" s="53" t="s">
        <v>39</v>
      </c>
    </row>
    <row r="13" spans="1:6" s="593" customFormat="1" ht="17.149999999999999" customHeight="1">
      <c r="A13" s="1699" t="s">
        <v>40</v>
      </c>
      <c r="B13" s="1700">
        <v>24</v>
      </c>
      <c r="C13" s="1700">
        <v>0</v>
      </c>
      <c r="D13" s="1700">
        <v>19</v>
      </c>
      <c r="E13" s="1700">
        <v>0</v>
      </c>
      <c r="F13" s="53" t="s">
        <v>41</v>
      </c>
    </row>
    <row r="14" spans="1:6" s="591" customFormat="1" ht="17.149999999999999" customHeight="1">
      <c r="A14" s="1699" t="s">
        <v>42</v>
      </c>
      <c r="B14" s="1700">
        <v>7</v>
      </c>
      <c r="C14" s="1700">
        <v>0</v>
      </c>
      <c r="D14" s="1700">
        <v>7</v>
      </c>
      <c r="E14" s="1700">
        <v>0</v>
      </c>
      <c r="F14" s="53" t="s">
        <v>43</v>
      </c>
    </row>
    <row r="15" spans="1:6" s="593" customFormat="1" ht="17.149999999999999" customHeight="1">
      <c r="A15" s="1702" t="s">
        <v>44</v>
      </c>
      <c r="B15" s="1700">
        <v>16</v>
      </c>
      <c r="C15" s="1700">
        <v>0</v>
      </c>
      <c r="D15" s="1700">
        <v>4</v>
      </c>
      <c r="E15" s="1700">
        <v>0</v>
      </c>
      <c r="F15" s="53" t="s">
        <v>45</v>
      </c>
    </row>
    <row r="16" spans="1:6" s="593" customFormat="1" ht="17.149999999999999" customHeight="1">
      <c r="A16" s="1702" t="s">
        <v>46</v>
      </c>
      <c r="B16" s="1700">
        <v>17</v>
      </c>
      <c r="C16" s="1700">
        <v>1</v>
      </c>
      <c r="D16" s="1700">
        <v>13</v>
      </c>
      <c r="E16" s="1700">
        <v>1</v>
      </c>
      <c r="F16" s="53" t="s">
        <v>47</v>
      </c>
    </row>
    <row r="17" spans="1:6" s="591" customFormat="1" ht="17.149999999999999" customHeight="1">
      <c r="A17" s="1702" t="s">
        <v>48</v>
      </c>
      <c r="B17" s="1700">
        <v>33</v>
      </c>
      <c r="C17" s="1700">
        <v>0</v>
      </c>
      <c r="D17" s="1700">
        <v>2</v>
      </c>
      <c r="E17" s="1700">
        <v>0</v>
      </c>
      <c r="F17" s="53" t="s">
        <v>49</v>
      </c>
    </row>
    <row r="18" spans="1:6" s="593" customFormat="1" ht="17.149999999999999" customHeight="1">
      <c r="A18" s="1702" t="s">
        <v>50</v>
      </c>
      <c r="B18" s="1700">
        <v>24</v>
      </c>
      <c r="C18" s="1700">
        <v>0</v>
      </c>
      <c r="D18" s="1700">
        <v>7</v>
      </c>
      <c r="E18" s="1700">
        <v>0</v>
      </c>
      <c r="F18" s="53" t="s">
        <v>51</v>
      </c>
    </row>
    <row r="19" spans="1:6" s="593" customFormat="1" ht="17.149999999999999" customHeight="1">
      <c r="A19" s="1702" t="s">
        <v>52</v>
      </c>
      <c r="B19" s="1700">
        <v>8</v>
      </c>
      <c r="C19" s="1700">
        <v>0</v>
      </c>
      <c r="D19" s="1700">
        <v>0</v>
      </c>
      <c r="E19" s="1700">
        <v>0</v>
      </c>
      <c r="F19" s="53" t="s">
        <v>53</v>
      </c>
    </row>
    <row r="20" spans="1:6" s="593" customFormat="1" ht="17.149999999999999" customHeight="1">
      <c r="A20" s="1703" t="s">
        <v>54</v>
      </c>
      <c r="B20" s="1698">
        <f>SUM(B21:B28)</f>
        <v>113</v>
      </c>
      <c r="C20" s="1700">
        <v>0</v>
      </c>
      <c r="D20" s="1698">
        <f>SUM(D21:D28)</f>
        <v>26</v>
      </c>
      <c r="E20" s="1700">
        <v>0</v>
      </c>
      <c r="F20" s="327" t="s">
        <v>55</v>
      </c>
    </row>
    <row r="21" spans="1:6" s="593" customFormat="1" ht="17.149999999999999" customHeight="1">
      <c r="A21" s="1704" t="s">
        <v>56</v>
      </c>
      <c r="B21" s="1700">
        <v>14</v>
      </c>
      <c r="C21" s="1700">
        <v>0</v>
      </c>
      <c r="D21" s="1700">
        <v>1</v>
      </c>
      <c r="E21" s="1700">
        <v>0</v>
      </c>
      <c r="F21" s="329" t="s">
        <v>57</v>
      </c>
    </row>
    <row r="22" spans="1:6" s="593" customFormat="1" ht="17.149999999999999" customHeight="1">
      <c r="A22" s="1699" t="s">
        <v>58</v>
      </c>
      <c r="B22" s="1700">
        <v>11</v>
      </c>
      <c r="C22" s="1700">
        <v>0</v>
      </c>
      <c r="D22" s="1700">
        <v>8</v>
      </c>
      <c r="E22" s="1700">
        <v>0</v>
      </c>
      <c r="F22" s="58" t="s">
        <v>59</v>
      </c>
    </row>
    <row r="23" spans="1:6" s="591" customFormat="1" ht="17.149999999999999" customHeight="1">
      <c r="A23" s="1699" t="s">
        <v>60</v>
      </c>
      <c r="B23" s="1700">
        <v>8</v>
      </c>
      <c r="C23" s="1700">
        <v>0</v>
      </c>
      <c r="D23" s="1700">
        <v>4</v>
      </c>
      <c r="E23" s="1700">
        <v>0</v>
      </c>
      <c r="F23" s="58" t="s">
        <v>61</v>
      </c>
    </row>
    <row r="24" spans="1:6" s="593" customFormat="1" ht="17.149999999999999" customHeight="1">
      <c r="A24" s="1699" t="s">
        <v>62</v>
      </c>
      <c r="B24" s="1700">
        <v>10</v>
      </c>
      <c r="C24" s="1700">
        <v>0</v>
      </c>
      <c r="D24" s="1700">
        <v>6</v>
      </c>
      <c r="E24" s="1700">
        <v>0</v>
      </c>
      <c r="F24" s="53" t="s">
        <v>63</v>
      </c>
    </row>
    <row r="25" spans="1:6" s="593" customFormat="1" ht="17.149999999999999" customHeight="1">
      <c r="A25" s="1699" t="s">
        <v>64</v>
      </c>
      <c r="B25" s="1700">
        <v>7</v>
      </c>
      <c r="C25" s="1700">
        <v>0</v>
      </c>
      <c r="D25" s="1700">
        <v>1</v>
      </c>
      <c r="E25" s="1700">
        <v>0</v>
      </c>
      <c r="F25" s="58" t="s">
        <v>65</v>
      </c>
    </row>
    <row r="26" spans="1:6" s="593" customFormat="1" ht="17.149999999999999" customHeight="1">
      <c r="A26" s="1699" t="s">
        <v>66</v>
      </c>
      <c r="B26" s="1700">
        <v>25</v>
      </c>
      <c r="C26" s="1700">
        <v>0</v>
      </c>
      <c r="D26" s="1700">
        <v>6</v>
      </c>
      <c r="E26" s="1700">
        <v>0</v>
      </c>
      <c r="F26" s="58" t="s">
        <v>67</v>
      </c>
    </row>
    <row r="27" spans="1:6" s="591" customFormat="1" ht="17.149999999999999" customHeight="1">
      <c r="A27" s="1699" t="s">
        <v>68</v>
      </c>
      <c r="B27" s="1700">
        <v>28</v>
      </c>
      <c r="C27" s="1700">
        <v>0</v>
      </c>
      <c r="D27" s="1700">
        <v>0</v>
      </c>
      <c r="E27" s="1700">
        <v>0</v>
      </c>
      <c r="F27" s="58" t="s">
        <v>69</v>
      </c>
    </row>
    <row r="28" spans="1:6" s="593" customFormat="1" ht="17.149999999999999" customHeight="1">
      <c r="A28" s="1699" t="s">
        <v>70</v>
      </c>
      <c r="B28" s="1700">
        <v>10</v>
      </c>
      <c r="C28" s="1700">
        <v>0</v>
      </c>
      <c r="D28" s="1700">
        <v>0</v>
      </c>
      <c r="E28" s="1700">
        <v>0</v>
      </c>
      <c r="F28" s="58" t="s">
        <v>71</v>
      </c>
    </row>
    <row r="29" spans="1:6" s="593" customFormat="1" ht="17.149999999999999" customHeight="1">
      <c r="A29" s="1697" t="s">
        <v>72</v>
      </c>
      <c r="B29" s="1698">
        <f>SUM(B30:B38)</f>
        <v>178</v>
      </c>
      <c r="C29" s="1700">
        <v>0</v>
      </c>
      <c r="D29" s="1698">
        <f>SUM(D30:D38)</f>
        <v>59</v>
      </c>
      <c r="E29" s="1700">
        <v>0</v>
      </c>
      <c r="F29" s="325" t="s">
        <v>73</v>
      </c>
    </row>
    <row r="30" spans="1:6" s="593" customFormat="1" ht="17.149999999999999" customHeight="1">
      <c r="A30" s="1705" t="s">
        <v>74</v>
      </c>
      <c r="B30" s="1700">
        <v>33</v>
      </c>
      <c r="C30" s="1700">
        <v>0</v>
      </c>
      <c r="D30" s="1700">
        <v>4</v>
      </c>
      <c r="E30" s="1700">
        <v>0</v>
      </c>
      <c r="F30" s="53" t="s">
        <v>75</v>
      </c>
    </row>
    <row r="31" spans="1:6" s="591" customFormat="1" ht="17.149999999999999" customHeight="1">
      <c r="A31" s="1276" t="s">
        <v>76</v>
      </c>
      <c r="B31" s="1700">
        <v>13</v>
      </c>
      <c r="C31" s="1700">
        <v>0</v>
      </c>
      <c r="D31" s="1700">
        <v>8</v>
      </c>
      <c r="E31" s="1700">
        <v>0</v>
      </c>
      <c r="F31" s="53" t="s">
        <v>77</v>
      </c>
    </row>
    <row r="32" spans="1:6" s="593" customFormat="1" ht="17.149999999999999" customHeight="1">
      <c r="A32" s="1705" t="s">
        <v>78</v>
      </c>
      <c r="B32" s="1700">
        <v>10</v>
      </c>
      <c r="C32" s="1700">
        <v>0</v>
      </c>
      <c r="D32" s="1700">
        <v>3</v>
      </c>
      <c r="E32" s="1700">
        <v>0</v>
      </c>
      <c r="F32" s="53" t="s">
        <v>79</v>
      </c>
    </row>
    <row r="33" spans="1:6" s="593" customFormat="1" ht="17.149999999999999" customHeight="1">
      <c r="A33" s="1699" t="s">
        <v>80</v>
      </c>
      <c r="B33" s="1700">
        <v>47</v>
      </c>
      <c r="C33" s="1700">
        <v>0</v>
      </c>
      <c r="D33" s="1700">
        <v>1</v>
      </c>
      <c r="E33" s="1700">
        <v>0</v>
      </c>
      <c r="F33" s="53" t="s">
        <v>81</v>
      </c>
    </row>
    <row r="34" spans="1:6" s="591" customFormat="1" ht="17.149999999999999" customHeight="1">
      <c r="A34" s="1276" t="s">
        <v>82</v>
      </c>
      <c r="B34" s="1700">
        <v>9</v>
      </c>
      <c r="C34" s="1700">
        <v>0</v>
      </c>
      <c r="D34" s="1700">
        <v>4</v>
      </c>
      <c r="E34" s="1700">
        <v>0</v>
      </c>
      <c r="F34" s="53" t="s">
        <v>1593</v>
      </c>
    </row>
    <row r="35" spans="1:6" s="593" customFormat="1" ht="17.149999999999999" customHeight="1">
      <c r="A35" s="1699" t="s">
        <v>83</v>
      </c>
      <c r="B35" s="1700">
        <v>10</v>
      </c>
      <c r="C35" s="1700">
        <v>0</v>
      </c>
      <c r="D35" s="1700">
        <v>2</v>
      </c>
      <c r="E35" s="1700">
        <v>0</v>
      </c>
      <c r="F35" s="53" t="s">
        <v>84</v>
      </c>
    </row>
    <row r="36" spans="1:6" s="591" customFormat="1" ht="17.149999999999999" customHeight="1">
      <c r="A36" s="1699" t="s">
        <v>85</v>
      </c>
      <c r="B36" s="1700">
        <v>22</v>
      </c>
      <c r="C36" s="1700">
        <v>0</v>
      </c>
      <c r="D36" s="1700">
        <v>15</v>
      </c>
      <c r="E36" s="1700">
        <v>0</v>
      </c>
      <c r="F36" s="53" t="s">
        <v>86</v>
      </c>
    </row>
    <row r="37" spans="1:6" s="593" customFormat="1" ht="17.149999999999999" customHeight="1">
      <c r="A37" s="1699" t="s">
        <v>87</v>
      </c>
      <c r="B37" s="1700">
        <v>23</v>
      </c>
      <c r="C37" s="1700">
        <v>0</v>
      </c>
      <c r="D37" s="1700">
        <v>12</v>
      </c>
      <c r="E37" s="1700">
        <v>0</v>
      </c>
      <c r="F37" s="53" t="s">
        <v>88</v>
      </c>
    </row>
    <row r="38" spans="1:6" s="591" customFormat="1" ht="17.149999999999999" customHeight="1">
      <c r="A38" s="1699" t="s">
        <v>89</v>
      </c>
      <c r="B38" s="1700">
        <v>11</v>
      </c>
      <c r="C38" s="1700">
        <v>0</v>
      </c>
      <c r="D38" s="1700">
        <v>10</v>
      </c>
      <c r="E38" s="1700">
        <v>0</v>
      </c>
      <c r="F38" s="53" t="s">
        <v>90</v>
      </c>
    </row>
    <row r="39" spans="1:6" s="593" customFormat="1" ht="17.149999999999999" customHeight="1">
      <c r="A39" s="1706" t="s">
        <v>91</v>
      </c>
      <c r="B39" s="1698">
        <f>SUM(B40:B46)</f>
        <v>181</v>
      </c>
      <c r="C39" s="1861">
        <f>SUM(C40:C46)</f>
        <v>0</v>
      </c>
      <c r="D39" s="1698">
        <f>SUM(D40:D46)</f>
        <v>46</v>
      </c>
      <c r="E39" s="1861">
        <f>SUM(E40:E46)</f>
        <v>0</v>
      </c>
      <c r="F39" s="325" t="s">
        <v>92</v>
      </c>
    </row>
    <row r="40" spans="1:6" s="593" customFormat="1" ht="17.149999999999999" customHeight="1">
      <c r="A40" s="1705" t="s">
        <v>93</v>
      </c>
      <c r="B40" s="1700">
        <v>32</v>
      </c>
      <c r="C40" s="1700">
        <v>0</v>
      </c>
      <c r="D40" s="1700">
        <v>8</v>
      </c>
      <c r="E40" s="1700">
        <v>0</v>
      </c>
      <c r="F40" s="58" t="s">
        <v>94</v>
      </c>
    </row>
    <row r="41" spans="1:6" s="593" customFormat="1" ht="17.149999999999999" customHeight="1">
      <c r="A41" s="1705" t="s">
        <v>95</v>
      </c>
      <c r="B41" s="1700">
        <v>23</v>
      </c>
      <c r="C41" s="1700">
        <v>0</v>
      </c>
      <c r="D41" s="1700">
        <v>12</v>
      </c>
      <c r="E41" s="1700">
        <v>0</v>
      </c>
      <c r="F41" s="53" t="s">
        <v>96</v>
      </c>
    </row>
    <row r="42" spans="1:6" s="593" customFormat="1" ht="17.149999999999999" customHeight="1">
      <c r="A42" s="1705" t="s">
        <v>97</v>
      </c>
      <c r="B42" s="1700">
        <v>23</v>
      </c>
      <c r="C42" s="1700">
        <v>0</v>
      </c>
      <c r="D42" s="1700">
        <v>0</v>
      </c>
      <c r="E42" s="1700">
        <v>0</v>
      </c>
      <c r="F42" s="53" t="s">
        <v>98</v>
      </c>
    </row>
    <row r="43" spans="1:6" s="593" customFormat="1" ht="17.149999999999999" customHeight="1">
      <c r="A43" s="1705" t="s">
        <v>99</v>
      </c>
      <c r="B43" s="1700">
        <v>40</v>
      </c>
      <c r="C43" s="1700">
        <v>0</v>
      </c>
      <c r="D43" s="1700">
        <v>2</v>
      </c>
      <c r="E43" s="1700">
        <v>0</v>
      </c>
      <c r="F43" s="53" t="s">
        <v>100</v>
      </c>
    </row>
    <row r="44" spans="1:6" s="591" customFormat="1" ht="17.149999999999999" customHeight="1">
      <c r="A44" s="1705" t="s">
        <v>101</v>
      </c>
      <c r="B44" s="1700">
        <v>22</v>
      </c>
      <c r="C44" s="1700">
        <v>0</v>
      </c>
      <c r="D44" s="1700">
        <v>10</v>
      </c>
      <c r="E44" s="1700">
        <v>0</v>
      </c>
      <c r="F44" s="58" t="s">
        <v>102</v>
      </c>
    </row>
    <row r="45" spans="1:6" s="593" customFormat="1" ht="17.149999999999999" customHeight="1">
      <c r="A45" s="1705" t="s">
        <v>103</v>
      </c>
      <c r="B45" s="1700">
        <v>9</v>
      </c>
      <c r="C45" s="1700">
        <v>0</v>
      </c>
      <c r="D45" s="1700">
        <v>4</v>
      </c>
      <c r="E45" s="1700">
        <v>0</v>
      </c>
      <c r="F45" s="58" t="s">
        <v>104</v>
      </c>
    </row>
    <row r="46" spans="1:6" s="593" customFormat="1" ht="17.149999999999999" customHeight="1">
      <c r="A46" s="1705" t="s">
        <v>105</v>
      </c>
      <c r="B46" s="1700">
        <v>32</v>
      </c>
      <c r="C46" s="1700">
        <v>0</v>
      </c>
      <c r="D46" s="1700">
        <v>10</v>
      </c>
      <c r="E46" s="1700">
        <v>0</v>
      </c>
      <c r="F46" s="53" t="s">
        <v>106</v>
      </c>
    </row>
    <row r="47" spans="1:6" s="110" customFormat="1" ht="17.149999999999999" customHeight="1">
      <c r="A47" s="1707" t="s">
        <v>107</v>
      </c>
      <c r="B47" s="1698">
        <f>SUM(B48:B52)</f>
        <v>104</v>
      </c>
      <c r="C47" s="1698">
        <f>SUM(C48:C52)</f>
        <v>1</v>
      </c>
      <c r="D47" s="1698">
        <f>SUM(D48:D52)</f>
        <v>55</v>
      </c>
      <c r="E47" s="1700">
        <f>SUM(E48:E52)</f>
        <v>0</v>
      </c>
      <c r="F47" s="325" t="s">
        <v>108</v>
      </c>
    </row>
    <row r="48" spans="1:6" s="593" customFormat="1" ht="17.149999999999999" customHeight="1">
      <c r="A48" s="1701" t="s">
        <v>109</v>
      </c>
      <c r="B48" s="1700">
        <v>20</v>
      </c>
      <c r="C48" s="1700">
        <v>0</v>
      </c>
      <c r="D48" s="1700">
        <v>15</v>
      </c>
      <c r="E48" s="1700">
        <v>0</v>
      </c>
      <c r="F48" s="53" t="s">
        <v>110</v>
      </c>
    </row>
    <row r="49" spans="1:6" s="593" customFormat="1" ht="17.149999999999999" customHeight="1">
      <c r="A49" s="1705" t="s">
        <v>111</v>
      </c>
      <c r="B49" s="1700">
        <v>23</v>
      </c>
      <c r="C49" s="1700">
        <v>1</v>
      </c>
      <c r="D49" s="1700">
        <v>11</v>
      </c>
      <c r="E49" s="1700">
        <v>0</v>
      </c>
      <c r="F49" s="53" t="s">
        <v>112</v>
      </c>
    </row>
    <row r="50" spans="1:6" s="593" customFormat="1" ht="17.149999999999999" customHeight="1">
      <c r="A50" s="1705" t="s">
        <v>113</v>
      </c>
      <c r="B50" s="1700">
        <v>18</v>
      </c>
      <c r="C50" s="1700">
        <v>0</v>
      </c>
      <c r="D50" s="1700">
        <v>12</v>
      </c>
      <c r="E50" s="1700">
        <v>0</v>
      </c>
      <c r="F50" s="53" t="s">
        <v>114</v>
      </c>
    </row>
    <row r="51" spans="1:6" s="593" customFormat="1" ht="17.149999999999999" customHeight="1">
      <c r="A51" s="1705" t="s">
        <v>115</v>
      </c>
      <c r="B51" s="1700">
        <v>20</v>
      </c>
      <c r="C51" s="1700">
        <v>0</v>
      </c>
      <c r="D51" s="1700">
        <v>11</v>
      </c>
      <c r="E51" s="1700">
        <v>0</v>
      </c>
      <c r="F51" s="53" t="s">
        <v>116</v>
      </c>
    </row>
    <row r="52" spans="1:6" s="593" customFormat="1" ht="17.149999999999999" customHeight="1">
      <c r="A52" s="1705" t="s">
        <v>117</v>
      </c>
      <c r="B52" s="1700">
        <v>23</v>
      </c>
      <c r="C52" s="1700">
        <v>0</v>
      </c>
      <c r="D52" s="1700">
        <v>6</v>
      </c>
      <c r="E52" s="1700">
        <v>0</v>
      </c>
      <c r="F52" s="58" t="s">
        <v>118</v>
      </c>
    </row>
    <row r="53" spans="1:6" s="593" customFormat="1" ht="15" customHeight="1">
      <c r="A53" s="235"/>
      <c r="B53" s="225"/>
      <c r="C53" s="592"/>
      <c r="D53" s="596"/>
      <c r="E53" s="225"/>
      <c r="F53" s="586"/>
    </row>
    <row r="54" spans="1:6" s="593" customFormat="1" ht="18" customHeight="1">
      <c r="A54" s="572" t="s">
        <v>502</v>
      </c>
      <c r="B54" s="584"/>
      <c r="C54" s="585"/>
      <c r="D54" s="584"/>
      <c r="E54" s="1920" t="s">
        <v>503</v>
      </c>
      <c r="F54" s="1920"/>
    </row>
    <row r="55" spans="1:6" s="593" customFormat="1" ht="15" customHeight="1">
      <c r="A55" s="586"/>
      <c r="B55" s="584"/>
      <c r="C55" s="585"/>
      <c r="D55" s="584"/>
      <c r="E55" s="584"/>
      <c r="F55" s="587"/>
    </row>
    <row r="56" spans="1:6" s="593" customFormat="1" ht="20.25" customHeight="1">
      <c r="A56" s="588" t="s">
        <v>516</v>
      </c>
      <c r="B56" s="584"/>
      <c r="C56" s="585"/>
      <c r="D56" s="584"/>
      <c r="E56" s="1922" t="s">
        <v>524</v>
      </c>
      <c r="F56" s="1922"/>
    </row>
    <row r="57" spans="1:6" s="593" customFormat="1" ht="21" customHeight="1">
      <c r="A57" s="588" t="s">
        <v>525</v>
      </c>
      <c r="B57" s="584"/>
      <c r="C57" s="585"/>
      <c r="D57" s="584"/>
      <c r="E57" s="584"/>
      <c r="F57" s="589" t="s">
        <v>526</v>
      </c>
    </row>
    <row r="58" spans="1:6" s="591" customFormat="1" ht="15" customHeight="1">
      <c r="A58" s="586"/>
      <c r="B58" s="584"/>
      <c r="C58" s="585"/>
      <c r="D58" s="584"/>
      <c r="E58" s="584"/>
      <c r="F58" s="590"/>
    </row>
    <row r="59" spans="1:6" s="593" customFormat="1" ht="15" customHeight="1">
      <c r="A59" s="1732" t="s">
        <v>2309</v>
      </c>
      <c r="B59" s="1923" t="s">
        <v>518</v>
      </c>
      <c r="C59" s="1923"/>
      <c r="D59" s="1923" t="s">
        <v>519</v>
      </c>
      <c r="E59" s="1923"/>
      <c r="F59" s="1731" t="s">
        <v>2310</v>
      </c>
    </row>
    <row r="60" spans="1:6" s="593" customFormat="1" ht="15" customHeight="1">
      <c r="A60" s="586"/>
      <c r="B60" s="1924" t="s">
        <v>458</v>
      </c>
      <c r="C60" s="1924"/>
      <c r="D60" s="1925" t="s">
        <v>339</v>
      </c>
      <c r="E60" s="1925"/>
      <c r="F60" s="586"/>
    </row>
    <row r="61" spans="1:6" s="593" customFormat="1" ht="15" customHeight="1">
      <c r="A61" s="586"/>
      <c r="B61" s="456" t="s">
        <v>520</v>
      </c>
      <c r="C61" s="599" t="s">
        <v>422</v>
      </c>
      <c r="D61" s="456" t="s">
        <v>520</v>
      </c>
      <c r="E61" s="599" t="s">
        <v>422</v>
      </c>
      <c r="F61" s="590"/>
    </row>
    <row r="62" spans="1:6" s="593" customFormat="1" ht="15" customHeight="1">
      <c r="A62" s="167"/>
      <c r="B62" s="1187" t="s">
        <v>522</v>
      </c>
      <c r="C62" s="592" t="s">
        <v>527</v>
      </c>
      <c r="D62" s="1187" t="s">
        <v>522</v>
      </c>
      <c r="E62" s="592" t="s">
        <v>527</v>
      </c>
      <c r="F62" s="170"/>
    </row>
    <row r="63" spans="1:6" s="593" customFormat="1" ht="15" customHeight="1">
      <c r="B63" s="594"/>
      <c r="C63" s="594"/>
      <c r="D63" s="594"/>
      <c r="E63" s="594"/>
      <c r="F63" s="490"/>
    </row>
    <row r="64" spans="1:6" s="591" customFormat="1" ht="15" customHeight="1">
      <c r="A64" s="1706" t="s">
        <v>121</v>
      </c>
      <c r="B64" s="1709">
        <f>SUM(B65:B73)</f>
        <v>254</v>
      </c>
      <c r="C64" s="1709">
        <f>SUM(C65:C73)</f>
        <v>4</v>
      </c>
      <c r="D64" s="1709">
        <f>SUM(D65:D73)</f>
        <v>53</v>
      </c>
      <c r="E64" s="1709">
        <f>SUM(E65:E73)</f>
        <v>2</v>
      </c>
      <c r="F64" s="66" t="s">
        <v>122</v>
      </c>
    </row>
    <row r="65" spans="1:6" s="593" customFormat="1" ht="15" customHeight="1">
      <c r="A65" s="1710" t="s">
        <v>123</v>
      </c>
      <c r="B65" s="1700">
        <v>11</v>
      </c>
      <c r="C65" s="1700">
        <v>0</v>
      </c>
      <c r="D65" s="1700">
        <v>5</v>
      </c>
      <c r="E65" s="1700">
        <v>0</v>
      </c>
      <c r="F65" s="202" t="s">
        <v>124</v>
      </c>
    </row>
    <row r="66" spans="1:6" s="593" customFormat="1" ht="15" customHeight="1">
      <c r="A66" s="1710" t="s">
        <v>125</v>
      </c>
      <c r="B66" s="1700">
        <v>19</v>
      </c>
      <c r="C66" s="1700">
        <v>1</v>
      </c>
      <c r="D66" s="1700">
        <v>4</v>
      </c>
      <c r="E66" s="1700">
        <v>0</v>
      </c>
      <c r="F66" s="202" t="s">
        <v>126</v>
      </c>
    </row>
    <row r="67" spans="1:6" s="593" customFormat="1" ht="15" customHeight="1">
      <c r="A67" s="1862" t="s">
        <v>223</v>
      </c>
      <c r="B67" s="1711">
        <v>114</v>
      </c>
      <c r="C67" s="1711">
        <v>0</v>
      </c>
      <c r="D67" s="1711">
        <v>0</v>
      </c>
      <c r="E67" s="1711">
        <v>0</v>
      </c>
      <c r="F67" s="202" t="s">
        <v>128</v>
      </c>
    </row>
    <row r="68" spans="1:6" s="593" customFormat="1" ht="15" customHeight="1">
      <c r="A68" s="1710" t="s">
        <v>129</v>
      </c>
      <c r="B68" s="1700">
        <v>21</v>
      </c>
      <c r="C68" s="1700">
        <v>0</v>
      </c>
      <c r="D68" s="1700">
        <v>8</v>
      </c>
      <c r="E68" s="1700">
        <v>0</v>
      </c>
      <c r="F68" s="202" t="s">
        <v>130</v>
      </c>
    </row>
    <row r="69" spans="1:6" s="593" customFormat="1" ht="15" customHeight="1">
      <c r="A69" s="1710" t="s">
        <v>131</v>
      </c>
      <c r="B69" s="1700">
        <v>17</v>
      </c>
      <c r="C69" s="1700">
        <v>1</v>
      </c>
      <c r="D69" s="1700">
        <v>9</v>
      </c>
      <c r="E69" s="1700">
        <v>1</v>
      </c>
      <c r="F69" s="202" t="s">
        <v>132</v>
      </c>
    </row>
    <row r="70" spans="1:6" s="593" customFormat="1" ht="15" customHeight="1">
      <c r="A70" s="1710" t="s">
        <v>133</v>
      </c>
      <c r="B70" s="1700">
        <v>20</v>
      </c>
      <c r="C70" s="1700">
        <v>0</v>
      </c>
      <c r="D70" s="1700">
        <v>10</v>
      </c>
      <c r="E70" s="1700">
        <v>0</v>
      </c>
      <c r="F70" s="202" t="s">
        <v>134</v>
      </c>
    </row>
    <row r="71" spans="1:6" s="591" customFormat="1" ht="15" customHeight="1">
      <c r="A71" s="1710" t="s">
        <v>135</v>
      </c>
      <c r="B71" s="1700">
        <v>19</v>
      </c>
      <c r="C71" s="1700">
        <v>1</v>
      </c>
      <c r="D71" s="1700">
        <v>3</v>
      </c>
      <c r="E71" s="1700">
        <v>1</v>
      </c>
      <c r="F71" s="202" t="s">
        <v>136</v>
      </c>
    </row>
    <row r="72" spans="1:6" ht="15" customHeight="1">
      <c r="A72" s="1710" t="s">
        <v>137</v>
      </c>
      <c r="B72" s="1700">
        <v>22</v>
      </c>
      <c r="C72" s="1700">
        <v>1</v>
      </c>
      <c r="D72" s="1700">
        <v>8</v>
      </c>
      <c r="E72" s="1700">
        <v>0</v>
      </c>
      <c r="F72" s="202" t="s">
        <v>138</v>
      </c>
    </row>
    <row r="73" spans="1:6" s="110" customFormat="1" ht="12" customHeight="1">
      <c r="A73" s="1710" t="s">
        <v>139</v>
      </c>
      <c r="B73" s="1700">
        <v>11</v>
      </c>
      <c r="C73" s="1700">
        <v>0</v>
      </c>
      <c r="D73" s="1700">
        <v>6</v>
      </c>
      <c r="E73" s="1700">
        <v>0</v>
      </c>
      <c r="F73" s="202" t="s">
        <v>140</v>
      </c>
    </row>
    <row r="74" spans="1:6" ht="14">
      <c r="A74" s="1712" t="s">
        <v>141</v>
      </c>
      <c r="B74" s="1709">
        <f>SUM(B75:B82)</f>
        <v>146</v>
      </c>
      <c r="C74" s="1700">
        <v>0</v>
      </c>
      <c r="D74" s="1709">
        <f>SUM(D75:D82)</f>
        <v>52</v>
      </c>
      <c r="E74" s="1700">
        <v>0</v>
      </c>
      <c r="F74" s="72" t="s">
        <v>142</v>
      </c>
    </row>
    <row r="75" spans="1:6" ht="14">
      <c r="A75" s="1710" t="s">
        <v>143</v>
      </c>
      <c r="B75" s="1700">
        <v>13</v>
      </c>
      <c r="C75" s="1700">
        <v>0</v>
      </c>
      <c r="D75" s="1700">
        <v>6</v>
      </c>
      <c r="E75" s="1700">
        <v>0</v>
      </c>
      <c r="F75" s="202" t="s">
        <v>144</v>
      </c>
    </row>
    <row r="76" spans="1:6" ht="14">
      <c r="A76" s="1710" t="s">
        <v>145</v>
      </c>
      <c r="B76" s="1700">
        <v>12</v>
      </c>
      <c r="C76" s="1700">
        <v>0</v>
      </c>
      <c r="D76" s="1700">
        <v>8</v>
      </c>
      <c r="E76" s="1700">
        <v>0</v>
      </c>
      <c r="F76" s="202" t="s">
        <v>146</v>
      </c>
    </row>
    <row r="77" spans="1:6" ht="14">
      <c r="A77" s="1710" t="s">
        <v>147</v>
      </c>
      <c r="B77" s="1700">
        <v>19</v>
      </c>
      <c r="C77" s="1700">
        <v>0</v>
      </c>
      <c r="D77" s="1700">
        <v>11</v>
      </c>
      <c r="E77" s="1700">
        <v>0</v>
      </c>
      <c r="F77" s="202" t="s">
        <v>148</v>
      </c>
    </row>
    <row r="78" spans="1:6" ht="14">
      <c r="A78" s="1710" t="s">
        <v>149</v>
      </c>
      <c r="B78" s="1700">
        <v>14</v>
      </c>
      <c r="C78" s="1700">
        <v>0</v>
      </c>
      <c r="D78" s="1700">
        <v>5</v>
      </c>
      <c r="E78" s="1700">
        <v>0</v>
      </c>
      <c r="F78" s="202" t="s">
        <v>150</v>
      </c>
    </row>
    <row r="79" spans="1:6" ht="14">
      <c r="A79" s="1710" t="s">
        <v>151</v>
      </c>
      <c r="B79" s="1700">
        <v>48</v>
      </c>
      <c r="C79" s="1700">
        <v>0</v>
      </c>
      <c r="D79" s="1700">
        <v>9</v>
      </c>
      <c r="E79" s="1700">
        <v>0</v>
      </c>
      <c r="F79" s="202" t="s">
        <v>152</v>
      </c>
    </row>
    <row r="80" spans="1:6" ht="14">
      <c r="A80" s="1710" t="s">
        <v>153</v>
      </c>
      <c r="B80" s="1700">
        <v>12</v>
      </c>
      <c r="C80" s="1700">
        <v>0</v>
      </c>
      <c r="D80" s="1700">
        <v>6</v>
      </c>
      <c r="E80" s="1700">
        <v>0</v>
      </c>
      <c r="F80" s="202" t="s">
        <v>154</v>
      </c>
    </row>
    <row r="81" spans="1:6" ht="14">
      <c r="A81" s="1710" t="s">
        <v>155</v>
      </c>
      <c r="B81" s="1700">
        <v>19</v>
      </c>
      <c r="C81" s="1700">
        <v>0</v>
      </c>
      <c r="D81" s="1700">
        <v>4</v>
      </c>
      <c r="E81" s="1700">
        <v>0</v>
      </c>
      <c r="F81" s="202" t="s">
        <v>1868</v>
      </c>
    </row>
    <row r="82" spans="1:6" ht="14">
      <c r="A82" s="1710" t="s">
        <v>156</v>
      </c>
      <c r="B82" s="1700">
        <v>9</v>
      </c>
      <c r="C82" s="1700">
        <v>0</v>
      </c>
      <c r="D82" s="1700">
        <v>3</v>
      </c>
      <c r="E82" s="1700">
        <v>0</v>
      </c>
      <c r="F82" s="202" t="s">
        <v>157</v>
      </c>
    </row>
    <row r="83" spans="1:6" ht="14">
      <c r="A83" s="1707" t="s">
        <v>158</v>
      </c>
      <c r="B83" s="1709">
        <f>SUM(B84:B88)</f>
        <v>95</v>
      </c>
      <c r="C83" s="1700">
        <f>SUM(C84:C88)</f>
        <v>0</v>
      </c>
      <c r="D83" s="1709">
        <f>SUM(D84:D88)</f>
        <v>53</v>
      </c>
      <c r="E83" s="1700">
        <f>SUM(E84:E88)</f>
        <v>0</v>
      </c>
      <c r="F83" s="66" t="s">
        <v>159</v>
      </c>
    </row>
    <row r="84" spans="1:6" ht="14">
      <c r="A84" s="1710" t="s">
        <v>160</v>
      </c>
      <c r="B84" s="1700">
        <v>24</v>
      </c>
      <c r="C84" s="1700">
        <v>0</v>
      </c>
      <c r="D84" s="1700">
        <v>8</v>
      </c>
      <c r="E84" s="1700">
        <v>0</v>
      </c>
      <c r="F84" s="202" t="s">
        <v>161</v>
      </c>
    </row>
    <row r="85" spans="1:6" ht="14">
      <c r="A85" s="1710" t="s">
        <v>162</v>
      </c>
      <c r="B85" s="1700">
        <v>13</v>
      </c>
      <c r="C85" s="1700">
        <v>0</v>
      </c>
      <c r="D85" s="1700">
        <v>8</v>
      </c>
      <c r="E85" s="1700">
        <v>0</v>
      </c>
      <c r="F85" s="202" t="s">
        <v>163</v>
      </c>
    </row>
    <row r="86" spans="1:6" ht="14">
      <c r="A86" s="1710" t="s">
        <v>164</v>
      </c>
      <c r="B86" s="1700">
        <v>14</v>
      </c>
      <c r="C86" s="1700">
        <v>0</v>
      </c>
      <c r="D86" s="1700">
        <v>6</v>
      </c>
      <c r="E86" s="1700">
        <v>0</v>
      </c>
      <c r="F86" s="202" t="s">
        <v>165</v>
      </c>
    </row>
    <row r="87" spans="1:6" ht="14">
      <c r="A87" s="1710" t="s">
        <v>166</v>
      </c>
      <c r="B87" s="1700">
        <v>20</v>
      </c>
      <c r="C87" s="1700">
        <v>0</v>
      </c>
      <c r="D87" s="1700">
        <v>12</v>
      </c>
      <c r="E87" s="1700">
        <v>0</v>
      </c>
      <c r="F87" s="202" t="s">
        <v>167</v>
      </c>
    </row>
    <row r="88" spans="1:6" ht="14">
      <c r="A88" s="1710" t="s">
        <v>168</v>
      </c>
      <c r="B88" s="1700">
        <v>24</v>
      </c>
      <c r="C88" s="1700">
        <v>0</v>
      </c>
      <c r="D88" s="1700">
        <v>19</v>
      </c>
      <c r="E88" s="1700">
        <v>0</v>
      </c>
      <c r="F88" s="202" t="s">
        <v>169</v>
      </c>
    </row>
    <row r="89" spans="1:6" ht="14">
      <c r="A89" s="1712" t="s">
        <v>170</v>
      </c>
      <c r="B89" s="1709">
        <f>SUM(B90:B95)</f>
        <v>123</v>
      </c>
      <c r="C89" s="1709">
        <f>SUM(C90:C95)</f>
        <v>6</v>
      </c>
      <c r="D89" s="1709">
        <f>SUM(D90:D95)</f>
        <v>49</v>
      </c>
      <c r="E89" s="1709">
        <f>SUM(E90:E95)</f>
        <v>6</v>
      </c>
      <c r="F89" s="72" t="s">
        <v>171</v>
      </c>
    </row>
    <row r="90" spans="1:6" ht="14">
      <c r="A90" s="1710" t="s">
        <v>172</v>
      </c>
      <c r="B90" s="1700">
        <v>25</v>
      </c>
      <c r="C90" s="1700">
        <v>0</v>
      </c>
      <c r="D90" s="1700">
        <v>5</v>
      </c>
      <c r="E90" s="1700">
        <v>0</v>
      </c>
      <c r="F90" s="202" t="s">
        <v>173</v>
      </c>
    </row>
    <row r="91" spans="1:6" ht="14">
      <c r="A91" s="1710" t="s">
        <v>174</v>
      </c>
      <c r="B91" s="1700">
        <v>16</v>
      </c>
      <c r="C91" s="1700">
        <v>0</v>
      </c>
      <c r="D91" s="1700">
        <v>12</v>
      </c>
      <c r="E91" s="1700">
        <v>0</v>
      </c>
      <c r="F91" s="202" t="s">
        <v>1870</v>
      </c>
    </row>
    <row r="92" spans="1:6" ht="14">
      <c r="A92" s="1710" t="s">
        <v>176</v>
      </c>
      <c r="B92" s="1700">
        <v>22</v>
      </c>
      <c r="C92" s="1700">
        <v>0</v>
      </c>
      <c r="D92" s="1700">
        <v>2</v>
      </c>
      <c r="E92" s="1700">
        <v>0</v>
      </c>
      <c r="F92" s="202" t="s">
        <v>1881</v>
      </c>
    </row>
    <row r="93" spans="1:6" ht="14">
      <c r="A93" s="1710" t="s">
        <v>178</v>
      </c>
      <c r="B93" s="1700">
        <v>33</v>
      </c>
      <c r="C93" s="1700">
        <v>0</v>
      </c>
      <c r="D93" s="1700">
        <v>15</v>
      </c>
      <c r="E93" s="1700">
        <v>0</v>
      </c>
      <c r="F93" s="202" t="s">
        <v>179</v>
      </c>
    </row>
    <row r="94" spans="1:6" ht="14">
      <c r="A94" s="1710" t="s">
        <v>180</v>
      </c>
      <c r="B94" s="1700">
        <v>13</v>
      </c>
      <c r="C94" s="1700">
        <v>0</v>
      </c>
      <c r="D94" s="1700">
        <v>7</v>
      </c>
      <c r="E94" s="1700">
        <v>0</v>
      </c>
      <c r="F94" s="202" t="s">
        <v>181</v>
      </c>
    </row>
    <row r="95" spans="1:6" ht="14">
      <c r="A95" s="1710" t="s">
        <v>182</v>
      </c>
      <c r="B95" s="1700">
        <v>14</v>
      </c>
      <c r="C95" s="1700">
        <v>6</v>
      </c>
      <c r="D95" s="1700">
        <v>8</v>
      </c>
      <c r="E95" s="1700">
        <v>6</v>
      </c>
      <c r="F95" s="202" t="s">
        <v>183</v>
      </c>
    </row>
    <row r="96" spans="1:6" ht="14">
      <c r="A96" s="1703" t="s">
        <v>184</v>
      </c>
      <c r="B96" s="1709">
        <f>SUM(B97:B100)</f>
        <v>45</v>
      </c>
      <c r="C96" s="1700">
        <f>SUM(C97:C100)</f>
        <v>0</v>
      </c>
      <c r="D96" s="1709">
        <f>SUM(D97:D100)</f>
        <v>18</v>
      </c>
      <c r="E96" s="1700">
        <f>SUM(E97:E100)</f>
        <v>0</v>
      </c>
      <c r="F96" s="72" t="s">
        <v>185</v>
      </c>
    </row>
    <row r="97" spans="1:6" ht="14">
      <c r="A97" s="1710" t="s">
        <v>186</v>
      </c>
      <c r="B97" s="1700">
        <v>6</v>
      </c>
      <c r="C97" s="1700">
        <v>0</v>
      </c>
      <c r="D97" s="1700">
        <v>2</v>
      </c>
      <c r="E97" s="1700">
        <v>0</v>
      </c>
      <c r="F97" s="202" t="s">
        <v>187</v>
      </c>
    </row>
    <row r="98" spans="1:6" ht="14">
      <c r="A98" s="1710" t="s">
        <v>188</v>
      </c>
      <c r="B98" s="1700">
        <v>21</v>
      </c>
      <c r="C98" s="1700">
        <v>0</v>
      </c>
      <c r="D98" s="1700">
        <v>10</v>
      </c>
      <c r="E98" s="1700">
        <v>0</v>
      </c>
      <c r="F98" s="202" t="s">
        <v>189</v>
      </c>
    </row>
    <row r="99" spans="1:6" ht="14">
      <c r="A99" s="1710" t="s">
        <v>190</v>
      </c>
      <c r="B99" s="1700">
        <v>9</v>
      </c>
      <c r="C99" s="1700">
        <v>0</v>
      </c>
      <c r="D99" s="1700">
        <v>6</v>
      </c>
      <c r="E99" s="1700">
        <v>0</v>
      </c>
      <c r="F99" s="202" t="s">
        <v>191</v>
      </c>
    </row>
    <row r="100" spans="1:6" ht="14">
      <c r="A100" s="1710" t="s">
        <v>192</v>
      </c>
      <c r="B100" s="1700">
        <v>9</v>
      </c>
      <c r="C100" s="1700">
        <v>0</v>
      </c>
      <c r="D100" s="1700">
        <v>0</v>
      </c>
      <c r="E100" s="1700">
        <v>0</v>
      </c>
      <c r="F100" s="202" t="s">
        <v>193</v>
      </c>
    </row>
    <row r="101" spans="1:6" ht="14">
      <c r="A101" s="1706" t="s">
        <v>194</v>
      </c>
      <c r="B101" s="1709">
        <f>SUM(B102:B105)</f>
        <v>27</v>
      </c>
      <c r="C101" s="1700">
        <f>SUM(C102:C105)</f>
        <v>0</v>
      </c>
      <c r="D101" s="1709">
        <f>SUM(D102:D105)</f>
        <v>1</v>
      </c>
      <c r="E101" s="1700">
        <f>SUM(E102:E105)</f>
        <v>0</v>
      </c>
      <c r="F101" s="72" t="s">
        <v>195</v>
      </c>
    </row>
    <row r="102" spans="1:6" ht="14">
      <c r="A102" s="1710" t="s">
        <v>196</v>
      </c>
      <c r="B102" s="1700">
        <v>4</v>
      </c>
      <c r="C102" s="1700">
        <v>0</v>
      </c>
      <c r="D102" s="1700">
        <v>0</v>
      </c>
      <c r="E102" s="1700">
        <v>0</v>
      </c>
      <c r="F102" s="202" t="s">
        <v>197</v>
      </c>
    </row>
    <row r="103" spans="1:6" ht="14">
      <c r="A103" s="1710" t="s">
        <v>198</v>
      </c>
      <c r="B103" s="1700">
        <v>5</v>
      </c>
      <c r="C103" s="1700">
        <v>0</v>
      </c>
      <c r="D103" s="1700">
        <v>0</v>
      </c>
      <c r="E103" s="1700">
        <v>0</v>
      </c>
      <c r="F103" s="202" t="s">
        <v>199</v>
      </c>
    </row>
    <row r="104" spans="1:6" ht="14">
      <c r="A104" s="1710" t="s">
        <v>200</v>
      </c>
      <c r="B104" s="1700">
        <v>16</v>
      </c>
      <c r="C104" s="1700">
        <v>0</v>
      </c>
      <c r="D104" s="1700">
        <v>0</v>
      </c>
      <c r="E104" s="1700">
        <v>0</v>
      </c>
      <c r="F104" s="202" t="s">
        <v>201</v>
      </c>
    </row>
    <row r="105" spans="1:6" ht="14">
      <c r="A105" s="1710" t="s">
        <v>202</v>
      </c>
      <c r="B105" s="1700">
        <v>2</v>
      </c>
      <c r="C105" s="1700">
        <v>0</v>
      </c>
      <c r="D105" s="1700">
        <v>1</v>
      </c>
      <c r="E105" s="1700">
        <v>0</v>
      </c>
      <c r="F105" s="202" t="s">
        <v>203</v>
      </c>
    </row>
    <row r="106" spans="1:6" ht="14">
      <c r="A106" s="1703" t="s">
        <v>204</v>
      </c>
      <c r="B106" s="1709">
        <f>SUM(B107:B108)</f>
        <v>9</v>
      </c>
      <c r="C106" s="1700">
        <f>SUM(C107:C108)</f>
        <v>0</v>
      </c>
      <c r="D106" s="1709">
        <f>SUM(D107:D108)</f>
        <v>1</v>
      </c>
      <c r="E106" s="1700">
        <f>SUM(E107:E108)</f>
        <v>0</v>
      </c>
      <c r="F106" s="72" t="s">
        <v>205</v>
      </c>
    </row>
    <row r="107" spans="1:6" ht="14">
      <c r="A107" s="1713" t="s">
        <v>206</v>
      </c>
      <c r="B107" s="1700">
        <v>1</v>
      </c>
      <c r="C107" s="1700">
        <v>0</v>
      </c>
      <c r="D107" s="1700">
        <v>1</v>
      </c>
      <c r="E107" s="1700">
        <v>0</v>
      </c>
      <c r="F107" s="76" t="s">
        <v>207</v>
      </c>
    </row>
    <row r="108" spans="1:6" ht="14">
      <c r="A108" s="1701" t="s">
        <v>208</v>
      </c>
      <c r="B108" s="1700">
        <v>8</v>
      </c>
      <c r="C108" s="1700">
        <v>0</v>
      </c>
      <c r="D108" s="1700">
        <v>0</v>
      </c>
      <c r="E108" s="1700">
        <v>0</v>
      </c>
      <c r="F108" s="76" t="s">
        <v>209</v>
      </c>
    </row>
    <row r="109" spans="1:6" ht="14">
      <c r="A109" s="1714" t="s">
        <v>226</v>
      </c>
      <c r="B109" s="1715">
        <f>SUM(B106+B101+B96+B89+B83+B74+B64+B47+B39+B29+B20+B11)</f>
        <v>1431</v>
      </c>
      <c r="C109" s="1715">
        <f t="shared" ref="C109:E109" si="0">SUM(C106+C101+C96+C89+C83+C74+C64+C47+C39+C29+C20+C11)</f>
        <v>13</v>
      </c>
      <c r="D109" s="1715">
        <f t="shared" si="0"/>
        <v>480</v>
      </c>
      <c r="E109" s="1715">
        <f t="shared" si="0"/>
        <v>10</v>
      </c>
      <c r="F109" s="206" t="s">
        <v>16</v>
      </c>
    </row>
    <row r="110" spans="1:6" ht="15">
      <c r="A110" s="204"/>
      <c r="B110" s="557"/>
      <c r="C110" s="557"/>
      <c r="D110" s="557"/>
      <c r="E110" s="557"/>
      <c r="F110" s="207"/>
    </row>
    <row r="111" spans="1:6" ht="15">
      <c r="A111" s="204"/>
      <c r="B111" s="557"/>
      <c r="C111" s="557"/>
      <c r="D111" s="557"/>
      <c r="E111" s="557"/>
      <c r="F111" s="207"/>
    </row>
    <row r="112" spans="1:6" ht="15">
      <c r="A112" s="204"/>
      <c r="B112" s="557"/>
      <c r="C112" s="557"/>
      <c r="D112" s="557"/>
      <c r="E112" s="557"/>
      <c r="F112" s="207"/>
    </row>
    <row r="113" spans="1:6">
      <c r="A113" s="465"/>
      <c r="B113" s="573"/>
      <c r="C113" s="573"/>
      <c r="D113" s="573"/>
      <c r="E113" s="574"/>
      <c r="F113" s="477"/>
    </row>
    <row r="114" spans="1:6" ht="14">
      <c r="A114" s="1719" t="s">
        <v>1873</v>
      </c>
      <c r="B114" s="31"/>
      <c r="C114" s="31"/>
      <c r="D114" s="460"/>
      <c r="F114" s="32" t="s">
        <v>1872</v>
      </c>
    </row>
    <row r="115" spans="1:6">
      <c r="B115" s="225"/>
      <c r="C115" s="225"/>
    </row>
  </sheetData>
  <mergeCells count="12">
    <mergeCell ref="E1:F1"/>
    <mergeCell ref="E3:F3"/>
    <mergeCell ref="B6:C6"/>
    <mergeCell ref="D6:E6"/>
    <mergeCell ref="B7:C7"/>
    <mergeCell ref="D7:E7"/>
    <mergeCell ref="E54:F54"/>
    <mergeCell ref="E56:F56"/>
    <mergeCell ref="B59:C59"/>
    <mergeCell ref="D59:E59"/>
    <mergeCell ref="B60:C60"/>
    <mergeCell ref="D60:E60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syncVertical="1" syncRef="A106">
    <tabColor rgb="FFFFFF00"/>
  </sheetPr>
  <dimension ref="A1:F191"/>
  <sheetViews>
    <sheetView showGridLines="0" view="pageLayout" topLeftCell="A106" zoomScale="70" zoomScaleSheetLayoutView="93" zoomScalePageLayoutView="70" workbookViewId="0">
      <selection activeCell="F15" sqref="F15"/>
    </sheetView>
  </sheetViews>
  <sheetFormatPr defaultColWidth="11" defaultRowHeight="13"/>
  <cols>
    <col min="1" max="1" width="31.26953125" style="597" customWidth="1"/>
    <col min="2" max="2" width="12.453125" style="600" customWidth="1"/>
    <col min="3" max="3" width="12.453125" style="225" customWidth="1"/>
    <col min="4" max="5" width="12.453125" style="600" customWidth="1"/>
    <col min="6" max="6" width="32.1796875" style="597" customWidth="1"/>
    <col min="7" max="7" width="11" style="597" customWidth="1"/>
    <col min="8" max="8" width="14.453125" style="597" customWidth="1"/>
    <col min="9" max="9" width="4.1796875" style="597" customWidth="1"/>
    <col min="10" max="10" width="13.26953125" style="597" customWidth="1"/>
    <col min="11" max="11" width="28.1796875" style="597" customWidth="1"/>
    <col min="12" max="12" width="11" style="597" customWidth="1"/>
    <col min="13" max="13" width="14.453125" style="597" customWidth="1"/>
    <col min="14" max="14" width="4.1796875" style="597" customWidth="1"/>
    <col min="15" max="16" width="11" style="597" customWidth="1"/>
    <col min="17" max="17" width="14.453125" style="597" customWidth="1"/>
    <col min="18" max="18" width="4.1796875" style="597" customWidth="1"/>
    <col min="19" max="19" width="14.453125" style="597" customWidth="1"/>
    <col min="20" max="244" width="11" style="597"/>
    <col min="245" max="245" width="31.26953125" style="597" customWidth="1"/>
    <col min="246" max="249" width="10.7265625" style="597" customWidth="1"/>
    <col min="250" max="250" width="31.7265625" style="597" customWidth="1"/>
    <col min="251" max="251" width="11.453125" style="597" customWidth="1"/>
    <col min="252" max="259" width="9.81640625" style="597" customWidth="1"/>
    <col min="260" max="263" width="11" style="597" customWidth="1"/>
    <col min="264" max="264" width="14.453125" style="597" customWidth="1"/>
    <col min="265" max="265" width="4.1796875" style="597" customWidth="1"/>
    <col min="266" max="266" width="13.26953125" style="597" customWidth="1"/>
    <col min="267" max="267" width="28.1796875" style="597" customWidth="1"/>
    <col min="268" max="268" width="11" style="597" customWidth="1"/>
    <col min="269" max="269" width="14.453125" style="597" customWidth="1"/>
    <col min="270" max="270" width="4.1796875" style="597" customWidth="1"/>
    <col min="271" max="272" width="11" style="597" customWidth="1"/>
    <col min="273" max="273" width="14.453125" style="597" customWidth="1"/>
    <col min="274" max="274" width="4.1796875" style="597" customWidth="1"/>
    <col min="275" max="275" width="14.453125" style="597" customWidth="1"/>
    <col min="276" max="500" width="11" style="597"/>
    <col min="501" max="501" width="31.26953125" style="597" customWidth="1"/>
    <col min="502" max="505" width="10.7265625" style="597" customWidth="1"/>
    <col min="506" max="506" width="31.7265625" style="597" customWidth="1"/>
    <col min="507" max="507" width="11.453125" style="597" customWidth="1"/>
    <col min="508" max="515" width="9.81640625" style="597" customWidth="1"/>
    <col min="516" max="519" width="11" style="597" customWidth="1"/>
    <col min="520" max="520" width="14.453125" style="597" customWidth="1"/>
    <col min="521" max="521" width="4.1796875" style="597" customWidth="1"/>
    <col min="522" max="522" width="13.26953125" style="597" customWidth="1"/>
    <col min="523" max="523" width="28.1796875" style="597" customWidth="1"/>
    <col min="524" max="524" width="11" style="597" customWidth="1"/>
    <col min="525" max="525" width="14.453125" style="597" customWidth="1"/>
    <col min="526" max="526" width="4.1796875" style="597" customWidth="1"/>
    <col min="527" max="528" width="11" style="597" customWidth="1"/>
    <col min="529" max="529" width="14.453125" style="597" customWidth="1"/>
    <col min="530" max="530" width="4.1796875" style="597" customWidth="1"/>
    <col min="531" max="531" width="14.453125" style="597" customWidth="1"/>
    <col min="532" max="756" width="11" style="597"/>
    <col min="757" max="757" width="31.26953125" style="597" customWidth="1"/>
    <col min="758" max="761" width="10.7265625" style="597" customWidth="1"/>
    <col min="762" max="762" width="31.7265625" style="597" customWidth="1"/>
    <col min="763" max="763" width="11.453125" style="597" customWidth="1"/>
    <col min="764" max="771" width="9.81640625" style="597" customWidth="1"/>
    <col min="772" max="775" width="11" style="597" customWidth="1"/>
    <col min="776" max="776" width="14.453125" style="597" customWidth="1"/>
    <col min="777" max="777" width="4.1796875" style="597" customWidth="1"/>
    <col min="778" max="778" width="13.26953125" style="597" customWidth="1"/>
    <col min="779" max="779" width="28.1796875" style="597" customWidth="1"/>
    <col min="780" max="780" width="11" style="597" customWidth="1"/>
    <col min="781" max="781" width="14.453125" style="597" customWidth="1"/>
    <col min="782" max="782" width="4.1796875" style="597" customWidth="1"/>
    <col min="783" max="784" width="11" style="597" customWidth="1"/>
    <col min="785" max="785" width="14.453125" style="597" customWidth="1"/>
    <col min="786" max="786" width="4.1796875" style="597" customWidth="1"/>
    <col min="787" max="787" width="14.453125" style="597" customWidth="1"/>
    <col min="788" max="1012" width="11" style="597"/>
    <col min="1013" max="1013" width="31.26953125" style="597" customWidth="1"/>
    <col min="1014" max="1017" width="10.7265625" style="597" customWidth="1"/>
    <col min="1018" max="1018" width="31.7265625" style="597" customWidth="1"/>
    <col min="1019" max="1019" width="11.453125" style="597" customWidth="1"/>
    <col min="1020" max="1027" width="9.81640625" style="597" customWidth="1"/>
    <col min="1028" max="1031" width="11" style="597" customWidth="1"/>
    <col min="1032" max="1032" width="14.453125" style="597" customWidth="1"/>
    <col min="1033" max="1033" width="4.1796875" style="597" customWidth="1"/>
    <col min="1034" max="1034" width="13.26953125" style="597" customWidth="1"/>
    <col min="1035" max="1035" width="28.1796875" style="597" customWidth="1"/>
    <col min="1036" max="1036" width="11" style="597" customWidth="1"/>
    <col min="1037" max="1037" width="14.453125" style="597" customWidth="1"/>
    <col min="1038" max="1038" width="4.1796875" style="597" customWidth="1"/>
    <col min="1039" max="1040" width="11" style="597" customWidth="1"/>
    <col min="1041" max="1041" width="14.453125" style="597" customWidth="1"/>
    <col min="1042" max="1042" width="4.1796875" style="597" customWidth="1"/>
    <col min="1043" max="1043" width="14.453125" style="597" customWidth="1"/>
    <col min="1044" max="1268" width="11" style="597"/>
    <col min="1269" max="1269" width="31.26953125" style="597" customWidth="1"/>
    <col min="1270" max="1273" width="10.7265625" style="597" customWidth="1"/>
    <col min="1274" max="1274" width="31.7265625" style="597" customWidth="1"/>
    <col min="1275" max="1275" width="11.453125" style="597" customWidth="1"/>
    <col min="1276" max="1283" width="9.81640625" style="597" customWidth="1"/>
    <col min="1284" max="1287" width="11" style="597" customWidth="1"/>
    <col min="1288" max="1288" width="14.453125" style="597" customWidth="1"/>
    <col min="1289" max="1289" width="4.1796875" style="597" customWidth="1"/>
    <col min="1290" max="1290" width="13.26953125" style="597" customWidth="1"/>
    <col min="1291" max="1291" width="28.1796875" style="597" customWidth="1"/>
    <col min="1292" max="1292" width="11" style="597" customWidth="1"/>
    <col min="1293" max="1293" width="14.453125" style="597" customWidth="1"/>
    <col min="1294" max="1294" width="4.1796875" style="597" customWidth="1"/>
    <col min="1295" max="1296" width="11" style="597" customWidth="1"/>
    <col min="1297" max="1297" width="14.453125" style="597" customWidth="1"/>
    <col min="1298" max="1298" width="4.1796875" style="597" customWidth="1"/>
    <col min="1299" max="1299" width="14.453125" style="597" customWidth="1"/>
    <col min="1300" max="1524" width="11" style="597"/>
    <col min="1525" max="1525" width="31.26953125" style="597" customWidth="1"/>
    <col min="1526" max="1529" width="10.7265625" style="597" customWidth="1"/>
    <col min="1530" max="1530" width="31.7265625" style="597" customWidth="1"/>
    <col min="1531" max="1531" width="11.453125" style="597" customWidth="1"/>
    <col min="1532" max="1539" width="9.81640625" style="597" customWidth="1"/>
    <col min="1540" max="1543" width="11" style="597" customWidth="1"/>
    <col min="1544" max="1544" width="14.453125" style="597" customWidth="1"/>
    <col min="1545" max="1545" width="4.1796875" style="597" customWidth="1"/>
    <col min="1546" max="1546" width="13.26953125" style="597" customWidth="1"/>
    <col min="1547" max="1547" width="28.1796875" style="597" customWidth="1"/>
    <col min="1548" max="1548" width="11" style="597" customWidth="1"/>
    <col min="1549" max="1549" width="14.453125" style="597" customWidth="1"/>
    <col min="1550" max="1550" width="4.1796875" style="597" customWidth="1"/>
    <col min="1551" max="1552" width="11" style="597" customWidth="1"/>
    <col min="1553" max="1553" width="14.453125" style="597" customWidth="1"/>
    <col min="1554" max="1554" width="4.1796875" style="597" customWidth="1"/>
    <col min="1555" max="1555" width="14.453125" style="597" customWidth="1"/>
    <col min="1556" max="1780" width="11" style="597"/>
    <col min="1781" max="1781" width="31.26953125" style="597" customWidth="1"/>
    <col min="1782" max="1785" width="10.7265625" style="597" customWidth="1"/>
    <col min="1786" max="1786" width="31.7265625" style="597" customWidth="1"/>
    <col min="1787" max="1787" width="11.453125" style="597" customWidth="1"/>
    <col min="1788" max="1795" width="9.81640625" style="597" customWidth="1"/>
    <col min="1796" max="1799" width="11" style="597" customWidth="1"/>
    <col min="1800" max="1800" width="14.453125" style="597" customWidth="1"/>
    <col min="1801" max="1801" width="4.1796875" style="597" customWidth="1"/>
    <col min="1802" max="1802" width="13.26953125" style="597" customWidth="1"/>
    <col min="1803" max="1803" width="28.1796875" style="597" customWidth="1"/>
    <col min="1804" max="1804" width="11" style="597" customWidth="1"/>
    <col min="1805" max="1805" width="14.453125" style="597" customWidth="1"/>
    <col min="1806" max="1806" width="4.1796875" style="597" customWidth="1"/>
    <col min="1807" max="1808" width="11" style="597" customWidth="1"/>
    <col min="1809" max="1809" width="14.453125" style="597" customWidth="1"/>
    <col min="1810" max="1810" width="4.1796875" style="597" customWidth="1"/>
    <col min="1811" max="1811" width="14.453125" style="597" customWidth="1"/>
    <col min="1812" max="2036" width="11" style="597"/>
    <col min="2037" max="2037" width="31.26953125" style="597" customWidth="1"/>
    <col min="2038" max="2041" width="10.7265625" style="597" customWidth="1"/>
    <col min="2042" max="2042" width="31.7265625" style="597" customWidth="1"/>
    <col min="2043" max="2043" width="11.453125" style="597" customWidth="1"/>
    <col min="2044" max="2051" width="9.81640625" style="597" customWidth="1"/>
    <col min="2052" max="2055" width="11" style="597" customWidth="1"/>
    <col min="2056" max="2056" width="14.453125" style="597" customWidth="1"/>
    <col min="2057" max="2057" width="4.1796875" style="597" customWidth="1"/>
    <col min="2058" max="2058" width="13.26953125" style="597" customWidth="1"/>
    <col min="2059" max="2059" width="28.1796875" style="597" customWidth="1"/>
    <col min="2060" max="2060" width="11" style="597" customWidth="1"/>
    <col min="2061" max="2061" width="14.453125" style="597" customWidth="1"/>
    <col min="2062" max="2062" width="4.1796875" style="597" customWidth="1"/>
    <col min="2063" max="2064" width="11" style="597" customWidth="1"/>
    <col min="2065" max="2065" width="14.453125" style="597" customWidth="1"/>
    <col min="2066" max="2066" width="4.1796875" style="597" customWidth="1"/>
    <col min="2067" max="2067" width="14.453125" style="597" customWidth="1"/>
    <col min="2068" max="2292" width="11" style="597"/>
    <col min="2293" max="2293" width="31.26953125" style="597" customWidth="1"/>
    <col min="2294" max="2297" width="10.7265625" style="597" customWidth="1"/>
    <col min="2298" max="2298" width="31.7265625" style="597" customWidth="1"/>
    <col min="2299" max="2299" width="11.453125" style="597" customWidth="1"/>
    <col min="2300" max="2307" width="9.81640625" style="597" customWidth="1"/>
    <col min="2308" max="2311" width="11" style="597" customWidth="1"/>
    <col min="2312" max="2312" width="14.453125" style="597" customWidth="1"/>
    <col min="2313" max="2313" width="4.1796875" style="597" customWidth="1"/>
    <col min="2314" max="2314" width="13.26953125" style="597" customWidth="1"/>
    <col min="2315" max="2315" width="28.1796875" style="597" customWidth="1"/>
    <col min="2316" max="2316" width="11" style="597" customWidth="1"/>
    <col min="2317" max="2317" width="14.453125" style="597" customWidth="1"/>
    <col min="2318" max="2318" width="4.1796875" style="597" customWidth="1"/>
    <col min="2319" max="2320" width="11" style="597" customWidth="1"/>
    <col min="2321" max="2321" width="14.453125" style="597" customWidth="1"/>
    <col min="2322" max="2322" width="4.1796875" style="597" customWidth="1"/>
    <col min="2323" max="2323" width="14.453125" style="597" customWidth="1"/>
    <col min="2324" max="2548" width="11" style="597"/>
    <col min="2549" max="2549" width="31.26953125" style="597" customWidth="1"/>
    <col min="2550" max="2553" width="10.7265625" style="597" customWidth="1"/>
    <col min="2554" max="2554" width="31.7265625" style="597" customWidth="1"/>
    <col min="2555" max="2555" width="11.453125" style="597" customWidth="1"/>
    <col min="2556" max="2563" width="9.81640625" style="597" customWidth="1"/>
    <col min="2564" max="2567" width="11" style="597" customWidth="1"/>
    <col min="2568" max="2568" width="14.453125" style="597" customWidth="1"/>
    <col min="2569" max="2569" width="4.1796875" style="597" customWidth="1"/>
    <col min="2570" max="2570" width="13.26953125" style="597" customWidth="1"/>
    <col min="2571" max="2571" width="28.1796875" style="597" customWidth="1"/>
    <col min="2572" max="2572" width="11" style="597" customWidth="1"/>
    <col min="2573" max="2573" width="14.453125" style="597" customWidth="1"/>
    <col min="2574" max="2574" width="4.1796875" style="597" customWidth="1"/>
    <col min="2575" max="2576" width="11" style="597" customWidth="1"/>
    <col min="2577" max="2577" width="14.453125" style="597" customWidth="1"/>
    <col min="2578" max="2578" width="4.1796875" style="597" customWidth="1"/>
    <col min="2579" max="2579" width="14.453125" style="597" customWidth="1"/>
    <col min="2580" max="2804" width="11" style="597"/>
    <col min="2805" max="2805" width="31.26953125" style="597" customWidth="1"/>
    <col min="2806" max="2809" width="10.7265625" style="597" customWidth="1"/>
    <col min="2810" max="2810" width="31.7265625" style="597" customWidth="1"/>
    <col min="2811" max="2811" width="11.453125" style="597" customWidth="1"/>
    <col min="2812" max="2819" width="9.81640625" style="597" customWidth="1"/>
    <col min="2820" max="2823" width="11" style="597" customWidth="1"/>
    <col min="2824" max="2824" width="14.453125" style="597" customWidth="1"/>
    <col min="2825" max="2825" width="4.1796875" style="597" customWidth="1"/>
    <col min="2826" max="2826" width="13.26953125" style="597" customWidth="1"/>
    <col min="2827" max="2827" width="28.1796875" style="597" customWidth="1"/>
    <col min="2828" max="2828" width="11" style="597" customWidth="1"/>
    <col min="2829" max="2829" width="14.453125" style="597" customWidth="1"/>
    <col min="2830" max="2830" width="4.1796875" style="597" customWidth="1"/>
    <col min="2831" max="2832" width="11" style="597" customWidth="1"/>
    <col min="2833" max="2833" width="14.453125" style="597" customWidth="1"/>
    <col min="2834" max="2834" width="4.1796875" style="597" customWidth="1"/>
    <col min="2835" max="2835" width="14.453125" style="597" customWidth="1"/>
    <col min="2836" max="3060" width="11" style="597"/>
    <col min="3061" max="3061" width="31.26953125" style="597" customWidth="1"/>
    <col min="3062" max="3065" width="10.7265625" style="597" customWidth="1"/>
    <col min="3066" max="3066" width="31.7265625" style="597" customWidth="1"/>
    <col min="3067" max="3067" width="11.453125" style="597" customWidth="1"/>
    <col min="3068" max="3075" width="9.81640625" style="597" customWidth="1"/>
    <col min="3076" max="3079" width="11" style="597" customWidth="1"/>
    <col min="3080" max="3080" width="14.453125" style="597" customWidth="1"/>
    <col min="3081" max="3081" width="4.1796875" style="597" customWidth="1"/>
    <col min="3082" max="3082" width="13.26953125" style="597" customWidth="1"/>
    <col min="3083" max="3083" width="28.1796875" style="597" customWidth="1"/>
    <col min="3084" max="3084" width="11" style="597" customWidth="1"/>
    <col min="3085" max="3085" width="14.453125" style="597" customWidth="1"/>
    <col min="3086" max="3086" width="4.1796875" style="597" customWidth="1"/>
    <col min="3087" max="3088" width="11" style="597" customWidth="1"/>
    <col min="3089" max="3089" width="14.453125" style="597" customWidth="1"/>
    <col min="3090" max="3090" width="4.1796875" style="597" customWidth="1"/>
    <col min="3091" max="3091" width="14.453125" style="597" customWidth="1"/>
    <col min="3092" max="3316" width="11" style="597"/>
    <col min="3317" max="3317" width="31.26953125" style="597" customWidth="1"/>
    <col min="3318" max="3321" width="10.7265625" style="597" customWidth="1"/>
    <col min="3322" max="3322" width="31.7265625" style="597" customWidth="1"/>
    <col min="3323" max="3323" width="11.453125" style="597" customWidth="1"/>
    <col min="3324" max="3331" width="9.81640625" style="597" customWidth="1"/>
    <col min="3332" max="3335" width="11" style="597" customWidth="1"/>
    <col min="3336" max="3336" width="14.453125" style="597" customWidth="1"/>
    <col min="3337" max="3337" width="4.1796875" style="597" customWidth="1"/>
    <col min="3338" max="3338" width="13.26953125" style="597" customWidth="1"/>
    <col min="3339" max="3339" width="28.1796875" style="597" customWidth="1"/>
    <col min="3340" max="3340" width="11" style="597" customWidth="1"/>
    <col min="3341" max="3341" width="14.453125" style="597" customWidth="1"/>
    <col min="3342" max="3342" width="4.1796875" style="597" customWidth="1"/>
    <col min="3343" max="3344" width="11" style="597" customWidth="1"/>
    <col min="3345" max="3345" width="14.453125" style="597" customWidth="1"/>
    <col min="3346" max="3346" width="4.1796875" style="597" customWidth="1"/>
    <col min="3347" max="3347" width="14.453125" style="597" customWidth="1"/>
    <col min="3348" max="3572" width="11" style="597"/>
    <col min="3573" max="3573" width="31.26953125" style="597" customWidth="1"/>
    <col min="3574" max="3577" width="10.7265625" style="597" customWidth="1"/>
    <col min="3578" max="3578" width="31.7265625" style="597" customWidth="1"/>
    <col min="3579" max="3579" width="11.453125" style="597" customWidth="1"/>
    <col min="3580" max="3587" width="9.81640625" style="597" customWidth="1"/>
    <col min="3588" max="3591" width="11" style="597" customWidth="1"/>
    <col min="3592" max="3592" width="14.453125" style="597" customWidth="1"/>
    <col min="3593" max="3593" width="4.1796875" style="597" customWidth="1"/>
    <col min="3594" max="3594" width="13.26953125" style="597" customWidth="1"/>
    <col min="3595" max="3595" width="28.1796875" style="597" customWidth="1"/>
    <col min="3596" max="3596" width="11" style="597" customWidth="1"/>
    <col min="3597" max="3597" width="14.453125" style="597" customWidth="1"/>
    <col min="3598" max="3598" width="4.1796875" style="597" customWidth="1"/>
    <col min="3599" max="3600" width="11" style="597" customWidth="1"/>
    <col min="3601" max="3601" width="14.453125" style="597" customWidth="1"/>
    <col min="3602" max="3602" width="4.1796875" style="597" customWidth="1"/>
    <col min="3603" max="3603" width="14.453125" style="597" customWidth="1"/>
    <col min="3604" max="3828" width="11" style="597"/>
    <col min="3829" max="3829" width="31.26953125" style="597" customWidth="1"/>
    <col min="3830" max="3833" width="10.7265625" style="597" customWidth="1"/>
    <col min="3834" max="3834" width="31.7265625" style="597" customWidth="1"/>
    <col min="3835" max="3835" width="11.453125" style="597" customWidth="1"/>
    <col min="3836" max="3843" width="9.81640625" style="597" customWidth="1"/>
    <col min="3844" max="3847" width="11" style="597" customWidth="1"/>
    <col min="3848" max="3848" width="14.453125" style="597" customWidth="1"/>
    <col min="3849" max="3849" width="4.1796875" style="597" customWidth="1"/>
    <col min="3850" max="3850" width="13.26953125" style="597" customWidth="1"/>
    <col min="3851" max="3851" width="28.1796875" style="597" customWidth="1"/>
    <col min="3852" max="3852" width="11" style="597" customWidth="1"/>
    <col min="3853" max="3853" width="14.453125" style="597" customWidth="1"/>
    <col min="3854" max="3854" width="4.1796875" style="597" customWidth="1"/>
    <col min="3855" max="3856" width="11" style="597" customWidth="1"/>
    <col min="3857" max="3857" width="14.453125" style="597" customWidth="1"/>
    <col min="3858" max="3858" width="4.1796875" style="597" customWidth="1"/>
    <col min="3859" max="3859" width="14.453125" style="597" customWidth="1"/>
    <col min="3860" max="4084" width="11" style="597"/>
    <col min="4085" max="4085" width="31.26953125" style="597" customWidth="1"/>
    <col min="4086" max="4089" width="10.7265625" style="597" customWidth="1"/>
    <col min="4090" max="4090" width="31.7265625" style="597" customWidth="1"/>
    <col min="4091" max="4091" width="11.453125" style="597" customWidth="1"/>
    <col min="4092" max="4099" width="9.81640625" style="597" customWidth="1"/>
    <col min="4100" max="4103" width="11" style="597" customWidth="1"/>
    <col min="4104" max="4104" width="14.453125" style="597" customWidth="1"/>
    <col min="4105" max="4105" width="4.1796875" style="597" customWidth="1"/>
    <col min="4106" max="4106" width="13.26953125" style="597" customWidth="1"/>
    <col min="4107" max="4107" width="28.1796875" style="597" customWidth="1"/>
    <col min="4108" max="4108" width="11" style="597" customWidth="1"/>
    <col min="4109" max="4109" width="14.453125" style="597" customWidth="1"/>
    <col min="4110" max="4110" width="4.1796875" style="597" customWidth="1"/>
    <col min="4111" max="4112" width="11" style="597" customWidth="1"/>
    <col min="4113" max="4113" width="14.453125" style="597" customWidth="1"/>
    <col min="4114" max="4114" width="4.1796875" style="597" customWidth="1"/>
    <col min="4115" max="4115" width="14.453125" style="597" customWidth="1"/>
    <col min="4116" max="4340" width="11" style="597"/>
    <col min="4341" max="4341" width="31.26953125" style="597" customWidth="1"/>
    <col min="4342" max="4345" width="10.7265625" style="597" customWidth="1"/>
    <col min="4346" max="4346" width="31.7265625" style="597" customWidth="1"/>
    <col min="4347" max="4347" width="11.453125" style="597" customWidth="1"/>
    <col min="4348" max="4355" width="9.81640625" style="597" customWidth="1"/>
    <col min="4356" max="4359" width="11" style="597" customWidth="1"/>
    <col min="4360" max="4360" width="14.453125" style="597" customWidth="1"/>
    <col min="4361" max="4361" width="4.1796875" style="597" customWidth="1"/>
    <col min="4362" max="4362" width="13.26953125" style="597" customWidth="1"/>
    <col min="4363" max="4363" width="28.1796875" style="597" customWidth="1"/>
    <col min="4364" max="4364" width="11" style="597" customWidth="1"/>
    <col min="4365" max="4365" width="14.453125" style="597" customWidth="1"/>
    <col min="4366" max="4366" width="4.1796875" style="597" customWidth="1"/>
    <col min="4367" max="4368" width="11" style="597" customWidth="1"/>
    <col min="4369" max="4369" width="14.453125" style="597" customWidth="1"/>
    <col min="4370" max="4370" width="4.1796875" style="597" customWidth="1"/>
    <col min="4371" max="4371" width="14.453125" style="597" customWidth="1"/>
    <col min="4372" max="4596" width="11" style="597"/>
    <col min="4597" max="4597" width="31.26953125" style="597" customWidth="1"/>
    <col min="4598" max="4601" width="10.7265625" style="597" customWidth="1"/>
    <col min="4602" max="4602" width="31.7265625" style="597" customWidth="1"/>
    <col min="4603" max="4603" width="11.453125" style="597" customWidth="1"/>
    <col min="4604" max="4611" width="9.81640625" style="597" customWidth="1"/>
    <col min="4612" max="4615" width="11" style="597" customWidth="1"/>
    <col min="4616" max="4616" width="14.453125" style="597" customWidth="1"/>
    <col min="4617" max="4617" width="4.1796875" style="597" customWidth="1"/>
    <col min="4618" max="4618" width="13.26953125" style="597" customWidth="1"/>
    <col min="4619" max="4619" width="28.1796875" style="597" customWidth="1"/>
    <col min="4620" max="4620" width="11" style="597" customWidth="1"/>
    <col min="4621" max="4621" width="14.453125" style="597" customWidth="1"/>
    <col min="4622" max="4622" width="4.1796875" style="597" customWidth="1"/>
    <col min="4623" max="4624" width="11" style="597" customWidth="1"/>
    <col min="4625" max="4625" width="14.453125" style="597" customWidth="1"/>
    <col min="4626" max="4626" width="4.1796875" style="597" customWidth="1"/>
    <col min="4627" max="4627" width="14.453125" style="597" customWidth="1"/>
    <col min="4628" max="4852" width="11" style="597"/>
    <col min="4853" max="4853" width="31.26953125" style="597" customWidth="1"/>
    <col min="4854" max="4857" width="10.7265625" style="597" customWidth="1"/>
    <col min="4858" max="4858" width="31.7265625" style="597" customWidth="1"/>
    <col min="4859" max="4859" width="11.453125" style="597" customWidth="1"/>
    <col min="4860" max="4867" width="9.81640625" style="597" customWidth="1"/>
    <col min="4868" max="4871" width="11" style="597" customWidth="1"/>
    <col min="4872" max="4872" width="14.453125" style="597" customWidth="1"/>
    <col min="4873" max="4873" width="4.1796875" style="597" customWidth="1"/>
    <col min="4874" max="4874" width="13.26953125" style="597" customWidth="1"/>
    <col min="4875" max="4875" width="28.1796875" style="597" customWidth="1"/>
    <col min="4876" max="4876" width="11" style="597" customWidth="1"/>
    <col min="4877" max="4877" width="14.453125" style="597" customWidth="1"/>
    <col min="4878" max="4878" width="4.1796875" style="597" customWidth="1"/>
    <col min="4879" max="4880" width="11" style="597" customWidth="1"/>
    <col min="4881" max="4881" width="14.453125" style="597" customWidth="1"/>
    <col min="4882" max="4882" width="4.1796875" style="597" customWidth="1"/>
    <col min="4883" max="4883" width="14.453125" style="597" customWidth="1"/>
    <col min="4884" max="5108" width="11" style="597"/>
    <col min="5109" max="5109" width="31.26953125" style="597" customWidth="1"/>
    <col min="5110" max="5113" width="10.7265625" style="597" customWidth="1"/>
    <col min="5114" max="5114" width="31.7265625" style="597" customWidth="1"/>
    <col min="5115" max="5115" width="11.453125" style="597" customWidth="1"/>
    <col min="5116" max="5123" width="9.81640625" style="597" customWidth="1"/>
    <col min="5124" max="5127" width="11" style="597" customWidth="1"/>
    <col min="5128" max="5128" width="14.453125" style="597" customWidth="1"/>
    <col min="5129" max="5129" width="4.1796875" style="597" customWidth="1"/>
    <col min="5130" max="5130" width="13.26953125" style="597" customWidth="1"/>
    <col min="5131" max="5131" width="28.1796875" style="597" customWidth="1"/>
    <col min="5132" max="5132" width="11" style="597" customWidth="1"/>
    <col min="5133" max="5133" width="14.453125" style="597" customWidth="1"/>
    <col min="5134" max="5134" width="4.1796875" style="597" customWidth="1"/>
    <col min="5135" max="5136" width="11" style="597" customWidth="1"/>
    <col min="5137" max="5137" width="14.453125" style="597" customWidth="1"/>
    <col min="5138" max="5138" width="4.1796875" style="597" customWidth="1"/>
    <col min="5139" max="5139" width="14.453125" style="597" customWidth="1"/>
    <col min="5140" max="5364" width="11" style="597"/>
    <col min="5365" max="5365" width="31.26953125" style="597" customWidth="1"/>
    <col min="5366" max="5369" width="10.7265625" style="597" customWidth="1"/>
    <col min="5370" max="5370" width="31.7265625" style="597" customWidth="1"/>
    <col min="5371" max="5371" width="11.453125" style="597" customWidth="1"/>
    <col min="5372" max="5379" width="9.81640625" style="597" customWidth="1"/>
    <col min="5380" max="5383" width="11" style="597" customWidth="1"/>
    <col min="5384" max="5384" width="14.453125" style="597" customWidth="1"/>
    <col min="5385" max="5385" width="4.1796875" style="597" customWidth="1"/>
    <col min="5386" max="5386" width="13.26953125" style="597" customWidth="1"/>
    <col min="5387" max="5387" width="28.1796875" style="597" customWidth="1"/>
    <col min="5388" max="5388" width="11" style="597" customWidth="1"/>
    <col min="5389" max="5389" width="14.453125" style="597" customWidth="1"/>
    <col min="5390" max="5390" width="4.1796875" style="597" customWidth="1"/>
    <col min="5391" max="5392" width="11" style="597" customWidth="1"/>
    <col min="5393" max="5393" width="14.453125" style="597" customWidth="1"/>
    <col min="5394" max="5394" width="4.1796875" style="597" customWidth="1"/>
    <col min="5395" max="5395" width="14.453125" style="597" customWidth="1"/>
    <col min="5396" max="5620" width="11" style="597"/>
    <col min="5621" max="5621" width="31.26953125" style="597" customWidth="1"/>
    <col min="5622" max="5625" width="10.7265625" style="597" customWidth="1"/>
    <col min="5626" max="5626" width="31.7265625" style="597" customWidth="1"/>
    <col min="5627" max="5627" width="11.453125" style="597" customWidth="1"/>
    <col min="5628" max="5635" width="9.81640625" style="597" customWidth="1"/>
    <col min="5636" max="5639" width="11" style="597" customWidth="1"/>
    <col min="5640" max="5640" width="14.453125" style="597" customWidth="1"/>
    <col min="5641" max="5641" width="4.1796875" style="597" customWidth="1"/>
    <col min="5642" max="5642" width="13.26953125" style="597" customWidth="1"/>
    <col min="5643" max="5643" width="28.1796875" style="597" customWidth="1"/>
    <col min="5644" max="5644" width="11" style="597" customWidth="1"/>
    <col min="5645" max="5645" width="14.453125" style="597" customWidth="1"/>
    <col min="5646" max="5646" width="4.1796875" style="597" customWidth="1"/>
    <col min="5647" max="5648" width="11" style="597" customWidth="1"/>
    <col min="5649" max="5649" width="14.453125" style="597" customWidth="1"/>
    <col min="5650" max="5650" width="4.1796875" style="597" customWidth="1"/>
    <col min="5651" max="5651" width="14.453125" style="597" customWidth="1"/>
    <col min="5652" max="5876" width="11" style="597"/>
    <col min="5877" max="5877" width="31.26953125" style="597" customWidth="1"/>
    <col min="5878" max="5881" width="10.7265625" style="597" customWidth="1"/>
    <col min="5882" max="5882" width="31.7265625" style="597" customWidth="1"/>
    <col min="5883" max="5883" width="11.453125" style="597" customWidth="1"/>
    <col min="5884" max="5891" width="9.81640625" style="597" customWidth="1"/>
    <col min="5892" max="5895" width="11" style="597" customWidth="1"/>
    <col min="5896" max="5896" width="14.453125" style="597" customWidth="1"/>
    <col min="5897" max="5897" width="4.1796875" style="597" customWidth="1"/>
    <col min="5898" max="5898" width="13.26953125" style="597" customWidth="1"/>
    <col min="5899" max="5899" width="28.1796875" style="597" customWidth="1"/>
    <col min="5900" max="5900" width="11" style="597" customWidth="1"/>
    <col min="5901" max="5901" width="14.453125" style="597" customWidth="1"/>
    <col min="5902" max="5902" width="4.1796875" style="597" customWidth="1"/>
    <col min="5903" max="5904" width="11" style="597" customWidth="1"/>
    <col min="5905" max="5905" width="14.453125" style="597" customWidth="1"/>
    <col min="5906" max="5906" width="4.1796875" style="597" customWidth="1"/>
    <col min="5907" max="5907" width="14.453125" style="597" customWidth="1"/>
    <col min="5908" max="6132" width="11" style="597"/>
    <col min="6133" max="6133" width="31.26953125" style="597" customWidth="1"/>
    <col min="6134" max="6137" width="10.7265625" style="597" customWidth="1"/>
    <col min="6138" max="6138" width="31.7265625" style="597" customWidth="1"/>
    <col min="6139" max="6139" width="11.453125" style="597" customWidth="1"/>
    <col min="6140" max="6147" width="9.81640625" style="597" customWidth="1"/>
    <col min="6148" max="6151" width="11" style="597" customWidth="1"/>
    <col min="6152" max="6152" width="14.453125" style="597" customWidth="1"/>
    <col min="6153" max="6153" width="4.1796875" style="597" customWidth="1"/>
    <col min="6154" max="6154" width="13.26953125" style="597" customWidth="1"/>
    <col min="6155" max="6155" width="28.1796875" style="597" customWidth="1"/>
    <col min="6156" max="6156" width="11" style="597" customWidth="1"/>
    <col min="6157" max="6157" width="14.453125" style="597" customWidth="1"/>
    <col min="6158" max="6158" width="4.1796875" style="597" customWidth="1"/>
    <col min="6159" max="6160" width="11" style="597" customWidth="1"/>
    <col min="6161" max="6161" width="14.453125" style="597" customWidth="1"/>
    <col min="6162" max="6162" width="4.1796875" style="597" customWidth="1"/>
    <col min="6163" max="6163" width="14.453125" style="597" customWidth="1"/>
    <col min="6164" max="6388" width="11" style="597"/>
    <col min="6389" max="6389" width="31.26953125" style="597" customWidth="1"/>
    <col min="6390" max="6393" width="10.7265625" style="597" customWidth="1"/>
    <col min="6394" max="6394" width="31.7265625" style="597" customWidth="1"/>
    <col min="6395" max="6395" width="11.453125" style="597" customWidth="1"/>
    <col min="6396" max="6403" width="9.81640625" style="597" customWidth="1"/>
    <col min="6404" max="6407" width="11" style="597" customWidth="1"/>
    <col min="6408" max="6408" width="14.453125" style="597" customWidth="1"/>
    <col min="6409" max="6409" width="4.1796875" style="597" customWidth="1"/>
    <col min="6410" max="6410" width="13.26953125" style="597" customWidth="1"/>
    <col min="6411" max="6411" width="28.1796875" style="597" customWidth="1"/>
    <col min="6412" max="6412" width="11" style="597" customWidth="1"/>
    <col min="6413" max="6413" width="14.453125" style="597" customWidth="1"/>
    <col min="6414" max="6414" width="4.1796875" style="597" customWidth="1"/>
    <col min="6415" max="6416" width="11" style="597" customWidth="1"/>
    <col min="6417" max="6417" width="14.453125" style="597" customWidth="1"/>
    <col min="6418" max="6418" width="4.1796875" style="597" customWidth="1"/>
    <col min="6419" max="6419" width="14.453125" style="597" customWidth="1"/>
    <col min="6420" max="6644" width="11" style="597"/>
    <col min="6645" max="6645" width="31.26953125" style="597" customWidth="1"/>
    <col min="6646" max="6649" width="10.7265625" style="597" customWidth="1"/>
    <col min="6650" max="6650" width="31.7265625" style="597" customWidth="1"/>
    <col min="6651" max="6651" width="11.453125" style="597" customWidth="1"/>
    <col min="6652" max="6659" width="9.81640625" style="597" customWidth="1"/>
    <col min="6660" max="6663" width="11" style="597" customWidth="1"/>
    <col min="6664" max="6664" width="14.453125" style="597" customWidth="1"/>
    <col min="6665" max="6665" width="4.1796875" style="597" customWidth="1"/>
    <col min="6666" max="6666" width="13.26953125" style="597" customWidth="1"/>
    <col min="6667" max="6667" width="28.1796875" style="597" customWidth="1"/>
    <col min="6668" max="6668" width="11" style="597" customWidth="1"/>
    <col min="6669" max="6669" width="14.453125" style="597" customWidth="1"/>
    <col min="6670" max="6670" width="4.1796875" style="597" customWidth="1"/>
    <col min="6671" max="6672" width="11" style="597" customWidth="1"/>
    <col min="6673" max="6673" width="14.453125" style="597" customWidth="1"/>
    <col min="6674" max="6674" width="4.1796875" style="597" customWidth="1"/>
    <col min="6675" max="6675" width="14.453125" style="597" customWidth="1"/>
    <col min="6676" max="6900" width="11" style="597"/>
    <col min="6901" max="6901" width="31.26953125" style="597" customWidth="1"/>
    <col min="6902" max="6905" width="10.7265625" style="597" customWidth="1"/>
    <col min="6906" max="6906" width="31.7265625" style="597" customWidth="1"/>
    <col min="6907" max="6907" width="11.453125" style="597" customWidth="1"/>
    <col min="6908" max="6915" width="9.81640625" style="597" customWidth="1"/>
    <col min="6916" max="6919" width="11" style="597" customWidth="1"/>
    <col min="6920" max="6920" width="14.453125" style="597" customWidth="1"/>
    <col min="6921" max="6921" width="4.1796875" style="597" customWidth="1"/>
    <col min="6922" max="6922" width="13.26953125" style="597" customWidth="1"/>
    <col min="6923" max="6923" width="28.1796875" style="597" customWidth="1"/>
    <col min="6924" max="6924" width="11" style="597" customWidth="1"/>
    <col min="6925" max="6925" width="14.453125" style="597" customWidth="1"/>
    <col min="6926" max="6926" width="4.1796875" style="597" customWidth="1"/>
    <col min="6927" max="6928" width="11" style="597" customWidth="1"/>
    <col min="6929" max="6929" width="14.453125" style="597" customWidth="1"/>
    <col min="6930" max="6930" width="4.1796875" style="597" customWidth="1"/>
    <col min="6931" max="6931" width="14.453125" style="597" customWidth="1"/>
    <col min="6932" max="7156" width="11" style="597"/>
    <col min="7157" max="7157" width="31.26953125" style="597" customWidth="1"/>
    <col min="7158" max="7161" width="10.7265625" style="597" customWidth="1"/>
    <col min="7162" max="7162" width="31.7265625" style="597" customWidth="1"/>
    <col min="7163" max="7163" width="11.453125" style="597" customWidth="1"/>
    <col min="7164" max="7171" width="9.81640625" style="597" customWidth="1"/>
    <col min="7172" max="7175" width="11" style="597" customWidth="1"/>
    <col min="7176" max="7176" width="14.453125" style="597" customWidth="1"/>
    <col min="7177" max="7177" width="4.1796875" style="597" customWidth="1"/>
    <col min="7178" max="7178" width="13.26953125" style="597" customWidth="1"/>
    <col min="7179" max="7179" width="28.1796875" style="597" customWidth="1"/>
    <col min="7180" max="7180" width="11" style="597" customWidth="1"/>
    <col min="7181" max="7181" width="14.453125" style="597" customWidth="1"/>
    <col min="7182" max="7182" width="4.1796875" style="597" customWidth="1"/>
    <col min="7183" max="7184" width="11" style="597" customWidth="1"/>
    <col min="7185" max="7185" width="14.453125" style="597" customWidth="1"/>
    <col min="7186" max="7186" width="4.1796875" style="597" customWidth="1"/>
    <col min="7187" max="7187" width="14.453125" style="597" customWidth="1"/>
    <col min="7188" max="7412" width="11" style="597"/>
    <col min="7413" max="7413" width="31.26953125" style="597" customWidth="1"/>
    <col min="7414" max="7417" width="10.7265625" style="597" customWidth="1"/>
    <col min="7418" max="7418" width="31.7265625" style="597" customWidth="1"/>
    <col min="7419" max="7419" width="11.453125" style="597" customWidth="1"/>
    <col min="7420" max="7427" width="9.81640625" style="597" customWidth="1"/>
    <col min="7428" max="7431" width="11" style="597" customWidth="1"/>
    <col min="7432" max="7432" width="14.453125" style="597" customWidth="1"/>
    <col min="7433" max="7433" width="4.1796875" style="597" customWidth="1"/>
    <col min="7434" max="7434" width="13.26953125" style="597" customWidth="1"/>
    <col min="7435" max="7435" width="28.1796875" style="597" customWidth="1"/>
    <col min="7436" max="7436" width="11" style="597" customWidth="1"/>
    <col min="7437" max="7437" width="14.453125" style="597" customWidth="1"/>
    <col min="7438" max="7438" width="4.1796875" style="597" customWidth="1"/>
    <col min="7439" max="7440" width="11" style="597" customWidth="1"/>
    <col min="7441" max="7441" width="14.453125" style="597" customWidth="1"/>
    <col min="7442" max="7442" width="4.1796875" style="597" customWidth="1"/>
    <col min="7443" max="7443" width="14.453125" style="597" customWidth="1"/>
    <col min="7444" max="7668" width="11" style="597"/>
    <col min="7669" max="7669" width="31.26953125" style="597" customWidth="1"/>
    <col min="7670" max="7673" width="10.7265625" style="597" customWidth="1"/>
    <col min="7674" max="7674" width="31.7265625" style="597" customWidth="1"/>
    <col min="7675" max="7675" width="11.453125" style="597" customWidth="1"/>
    <col min="7676" max="7683" width="9.81640625" style="597" customWidth="1"/>
    <col min="7684" max="7687" width="11" style="597" customWidth="1"/>
    <col min="7688" max="7688" width="14.453125" style="597" customWidth="1"/>
    <col min="7689" max="7689" width="4.1796875" style="597" customWidth="1"/>
    <col min="7690" max="7690" width="13.26953125" style="597" customWidth="1"/>
    <col min="7691" max="7691" width="28.1796875" style="597" customWidth="1"/>
    <col min="7692" max="7692" width="11" style="597" customWidth="1"/>
    <col min="7693" max="7693" width="14.453125" style="597" customWidth="1"/>
    <col min="7694" max="7694" width="4.1796875" style="597" customWidth="1"/>
    <col min="7695" max="7696" width="11" style="597" customWidth="1"/>
    <col min="7697" max="7697" width="14.453125" style="597" customWidth="1"/>
    <col min="7698" max="7698" width="4.1796875" style="597" customWidth="1"/>
    <col min="7699" max="7699" width="14.453125" style="597" customWidth="1"/>
    <col min="7700" max="7924" width="11" style="597"/>
    <col min="7925" max="7925" width="31.26953125" style="597" customWidth="1"/>
    <col min="7926" max="7929" width="10.7265625" style="597" customWidth="1"/>
    <col min="7930" max="7930" width="31.7265625" style="597" customWidth="1"/>
    <col min="7931" max="7931" width="11.453125" style="597" customWidth="1"/>
    <col min="7932" max="7939" width="9.81640625" style="597" customWidth="1"/>
    <col min="7940" max="7943" width="11" style="597" customWidth="1"/>
    <col min="7944" max="7944" width="14.453125" style="597" customWidth="1"/>
    <col min="7945" max="7945" width="4.1796875" style="597" customWidth="1"/>
    <col min="7946" max="7946" width="13.26953125" style="597" customWidth="1"/>
    <col min="7947" max="7947" width="28.1796875" style="597" customWidth="1"/>
    <col min="7948" max="7948" width="11" style="597" customWidth="1"/>
    <col min="7949" max="7949" width="14.453125" style="597" customWidth="1"/>
    <col min="7950" max="7950" width="4.1796875" style="597" customWidth="1"/>
    <col min="7951" max="7952" width="11" style="597" customWidth="1"/>
    <col min="7953" max="7953" width="14.453125" style="597" customWidth="1"/>
    <col min="7954" max="7954" width="4.1796875" style="597" customWidth="1"/>
    <col min="7955" max="7955" width="14.453125" style="597" customWidth="1"/>
    <col min="7956" max="8180" width="11" style="597"/>
    <col min="8181" max="8181" width="31.26953125" style="597" customWidth="1"/>
    <col min="8182" max="8185" width="10.7265625" style="597" customWidth="1"/>
    <col min="8186" max="8186" width="31.7265625" style="597" customWidth="1"/>
    <col min="8187" max="8187" width="11.453125" style="597" customWidth="1"/>
    <col min="8188" max="8195" width="9.81640625" style="597" customWidth="1"/>
    <col min="8196" max="8199" width="11" style="597" customWidth="1"/>
    <col min="8200" max="8200" width="14.453125" style="597" customWidth="1"/>
    <col min="8201" max="8201" width="4.1796875" style="597" customWidth="1"/>
    <col min="8202" max="8202" width="13.26953125" style="597" customWidth="1"/>
    <col min="8203" max="8203" width="28.1796875" style="597" customWidth="1"/>
    <col min="8204" max="8204" width="11" style="597" customWidth="1"/>
    <col min="8205" max="8205" width="14.453125" style="597" customWidth="1"/>
    <col min="8206" max="8206" width="4.1796875" style="597" customWidth="1"/>
    <col min="8207" max="8208" width="11" style="597" customWidth="1"/>
    <col min="8209" max="8209" width="14.453125" style="597" customWidth="1"/>
    <col min="8210" max="8210" width="4.1796875" style="597" customWidth="1"/>
    <col min="8211" max="8211" width="14.453125" style="597" customWidth="1"/>
    <col min="8212" max="8436" width="11" style="597"/>
    <col min="8437" max="8437" width="31.26953125" style="597" customWidth="1"/>
    <col min="8438" max="8441" width="10.7265625" style="597" customWidth="1"/>
    <col min="8442" max="8442" width="31.7265625" style="597" customWidth="1"/>
    <col min="8443" max="8443" width="11.453125" style="597" customWidth="1"/>
    <col min="8444" max="8451" width="9.81640625" style="597" customWidth="1"/>
    <col min="8452" max="8455" width="11" style="597" customWidth="1"/>
    <col min="8456" max="8456" width="14.453125" style="597" customWidth="1"/>
    <col min="8457" max="8457" width="4.1796875" style="597" customWidth="1"/>
    <col min="8458" max="8458" width="13.26953125" style="597" customWidth="1"/>
    <col min="8459" max="8459" width="28.1796875" style="597" customWidth="1"/>
    <col min="8460" max="8460" width="11" style="597" customWidth="1"/>
    <col min="8461" max="8461" width="14.453125" style="597" customWidth="1"/>
    <col min="8462" max="8462" width="4.1796875" style="597" customWidth="1"/>
    <col min="8463" max="8464" width="11" style="597" customWidth="1"/>
    <col min="8465" max="8465" width="14.453125" style="597" customWidth="1"/>
    <col min="8466" max="8466" width="4.1796875" style="597" customWidth="1"/>
    <col min="8467" max="8467" width="14.453125" style="597" customWidth="1"/>
    <col min="8468" max="8692" width="11" style="597"/>
    <col min="8693" max="8693" width="31.26953125" style="597" customWidth="1"/>
    <col min="8694" max="8697" width="10.7265625" style="597" customWidth="1"/>
    <col min="8698" max="8698" width="31.7265625" style="597" customWidth="1"/>
    <col min="8699" max="8699" width="11.453125" style="597" customWidth="1"/>
    <col min="8700" max="8707" width="9.81640625" style="597" customWidth="1"/>
    <col min="8708" max="8711" width="11" style="597" customWidth="1"/>
    <col min="8712" max="8712" width="14.453125" style="597" customWidth="1"/>
    <col min="8713" max="8713" width="4.1796875" style="597" customWidth="1"/>
    <col min="8714" max="8714" width="13.26953125" style="597" customWidth="1"/>
    <col min="8715" max="8715" width="28.1796875" style="597" customWidth="1"/>
    <col min="8716" max="8716" width="11" style="597" customWidth="1"/>
    <col min="8717" max="8717" width="14.453125" style="597" customWidth="1"/>
    <col min="8718" max="8718" width="4.1796875" style="597" customWidth="1"/>
    <col min="8719" max="8720" width="11" style="597" customWidth="1"/>
    <col min="8721" max="8721" width="14.453125" style="597" customWidth="1"/>
    <col min="8722" max="8722" width="4.1796875" style="597" customWidth="1"/>
    <col min="8723" max="8723" width="14.453125" style="597" customWidth="1"/>
    <col min="8724" max="8948" width="11" style="597"/>
    <col min="8949" max="8949" width="31.26953125" style="597" customWidth="1"/>
    <col min="8950" max="8953" width="10.7265625" style="597" customWidth="1"/>
    <col min="8954" max="8954" width="31.7265625" style="597" customWidth="1"/>
    <col min="8955" max="8955" width="11.453125" style="597" customWidth="1"/>
    <col min="8956" max="8963" width="9.81640625" style="597" customWidth="1"/>
    <col min="8964" max="8967" width="11" style="597" customWidth="1"/>
    <col min="8968" max="8968" width="14.453125" style="597" customWidth="1"/>
    <col min="8969" max="8969" width="4.1796875" style="597" customWidth="1"/>
    <col min="8970" max="8970" width="13.26953125" style="597" customWidth="1"/>
    <col min="8971" max="8971" width="28.1796875" style="597" customWidth="1"/>
    <col min="8972" max="8972" width="11" style="597" customWidth="1"/>
    <col min="8973" max="8973" width="14.453125" style="597" customWidth="1"/>
    <col min="8974" max="8974" width="4.1796875" style="597" customWidth="1"/>
    <col min="8975" max="8976" width="11" style="597" customWidth="1"/>
    <col min="8977" max="8977" width="14.453125" style="597" customWidth="1"/>
    <col min="8978" max="8978" width="4.1796875" style="597" customWidth="1"/>
    <col min="8979" max="8979" width="14.453125" style="597" customWidth="1"/>
    <col min="8980" max="9204" width="11" style="597"/>
    <col min="9205" max="9205" width="31.26953125" style="597" customWidth="1"/>
    <col min="9206" max="9209" width="10.7265625" style="597" customWidth="1"/>
    <col min="9210" max="9210" width="31.7265625" style="597" customWidth="1"/>
    <col min="9211" max="9211" width="11.453125" style="597" customWidth="1"/>
    <col min="9212" max="9219" width="9.81640625" style="597" customWidth="1"/>
    <col min="9220" max="9223" width="11" style="597" customWidth="1"/>
    <col min="9224" max="9224" width="14.453125" style="597" customWidth="1"/>
    <col min="9225" max="9225" width="4.1796875" style="597" customWidth="1"/>
    <col min="9226" max="9226" width="13.26953125" style="597" customWidth="1"/>
    <col min="9227" max="9227" width="28.1796875" style="597" customWidth="1"/>
    <col min="9228" max="9228" width="11" style="597" customWidth="1"/>
    <col min="9229" max="9229" width="14.453125" style="597" customWidth="1"/>
    <col min="9230" max="9230" width="4.1796875" style="597" customWidth="1"/>
    <col min="9231" max="9232" width="11" style="597" customWidth="1"/>
    <col min="9233" max="9233" width="14.453125" style="597" customWidth="1"/>
    <col min="9234" max="9234" width="4.1796875" style="597" customWidth="1"/>
    <col min="9235" max="9235" width="14.453125" style="597" customWidth="1"/>
    <col min="9236" max="9460" width="11" style="597"/>
    <col min="9461" max="9461" width="31.26953125" style="597" customWidth="1"/>
    <col min="9462" max="9465" width="10.7265625" style="597" customWidth="1"/>
    <col min="9466" max="9466" width="31.7265625" style="597" customWidth="1"/>
    <col min="9467" max="9467" width="11.453125" style="597" customWidth="1"/>
    <col min="9468" max="9475" width="9.81640625" style="597" customWidth="1"/>
    <col min="9476" max="9479" width="11" style="597" customWidth="1"/>
    <col min="9480" max="9480" width="14.453125" style="597" customWidth="1"/>
    <col min="9481" max="9481" width="4.1796875" style="597" customWidth="1"/>
    <col min="9482" max="9482" width="13.26953125" style="597" customWidth="1"/>
    <col min="9483" max="9483" width="28.1796875" style="597" customWidth="1"/>
    <col min="9484" max="9484" width="11" style="597" customWidth="1"/>
    <col min="9485" max="9485" width="14.453125" style="597" customWidth="1"/>
    <col min="9486" max="9486" width="4.1796875" style="597" customWidth="1"/>
    <col min="9487" max="9488" width="11" style="597" customWidth="1"/>
    <col min="9489" max="9489" width="14.453125" style="597" customWidth="1"/>
    <col min="9490" max="9490" width="4.1796875" style="597" customWidth="1"/>
    <col min="9491" max="9491" width="14.453125" style="597" customWidth="1"/>
    <col min="9492" max="9716" width="11" style="597"/>
    <col min="9717" max="9717" width="31.26953125" style="597" customWidth="1"/>
    <col min="9718" max="9721" width="10.7265625" style="597" customWidth="1"/>
    <col min="9722" max="9722" width="31.7265625" style="597" customWidth="1"/>
    <col min="9723" max="9723" width="11.453125" style="597" customWidth="1"/>
    <col min="9724" max="9731" width="9.81640625" style="597" customWidth="1"/>
    <col min="9732" max="9735" width="11" style="597" customWidth="1"/>
    <col min="9736" max="9736" width="14.453125" style="597" customWidth="1"/>
    <col min="9737" max="9737" width="4.1796875" style="597" customWidth="1"/>
    <col min="9738" max="9738" width="13.26953125" style="597" customWidth="1"/>
    <col min="9739" max="9739" width="28.1796875" style="597" customWidth="1"/>
    <col min="9740" max="9740" width="11" style="597" customWidth="1"/>
    <col min="9741" max="9741" width="14.453125" style="597" customWidth="1"/>
    <col min="9742" max="9742" width="4.1796875" style="597" customWidth="1"/>
    <col min="9743" max="9744" width="11" style="597" customWidth="1"/>
    <col min="9745" max="9745" width="14.453125" style="597" customWidth="1"/>
    <col min="9746" max="9746" width="4.1796875" style="597" customWidth="1"/>
    <col min="9747" max="9747" width="14.453125" style="597" customWidth="1"/>
    <col min="9748" max="9972" width="11" style="597"/>
    <col min="9973" max="9973" width="31.26953125" style="597" customWidth="1"/>
    <col min="9974" max="9977" width="10.7265625" style="597" customWidth="1"/>
    <col min="9978" max="9978" width="31.7265625" style="597" customWidth="1"/>
    <col min="9979" max="9979" width="11.453125" style="597" customWidth="1"/>
    <col min="9980" max="9987" width="9.81640625" style="597" customWidth="1"/>
    <col min="9988" max="9991" width="11" style="597" customWidth="1"/>
    <col min="9992" max="9992" width="14.453125" style="597" customWidth="1"/>
    <col min="9993" max="9993" width="4.1796875" style="597" customWidth="1"/>
    <col min="9994" max="9994" width="13.26953125" style="597" customWidth="1"/>
    <col min="9995" max="9995" width="28.1796875" style="597" customWidth="1"/>
    <col min="9996" max="9996" width="11" style="597" customWidth="1"/>
    <col min="9997" max="9997" width="14.453125" style="597" customWidth="1"/>
    <col min="9998" max="9998" width="4.1796875" style="597" customWidth="1"/>
    <col min="9999" max="10000" width="11" style="597" customWidth="1"/>
    <col min="10001" max="10001" width="14.453125" style="597" customWidth="1"/>
    <col min="10002" max="10002" width="4.1796875" style="597" customWidth="1"/>
    <col min="10003" max="10003" width="14.453125" style="597" customWidth="1"/>
    <col min="10004" max="10228" width="11" style="597"/>
    <col min="10229" max="10229" width="31.26953125" style="597" customWidth="1"/>
    <col min="10230" max="10233" width="10.7265625" style="597" customWidth="1"/>
    <col min="10234" max="10234" width="31.7265625" style="597" customWidth="1"/>
    <col min="10235" max="10235" width="11.453125" style="597" customWidth="1"/>
    <col min="10236" max="10243" width="9.81640625" style="597" customWidth="1"/>
    <col min="10244" max="10247" width="11" style="597" customWidth="1"/>
    <col min="10248" max="10248" width="14.453125" style="597" customWidth="1"/>
    <col min="10249" max="10249" width="4.1796875" style="597" customWidth="1"/>
    <col min="10250" max="10250" width="13.26953125" style="597" customWidth="1"/>
    <col min="10251" max="10251" width="28.1796875" style="597" customWidth="1"/>
    <col min="10252" max="10252" width="11" style="597" customWidth="1"/>
    <col min="10253" max="10253" width="14.453125" style="597" customWidth="1"/>
    <col min="10254" max="10254" width="4.1796875" style="597" customWidth="1"/>
    <col min="10255" max="10256" width="11" style="597" customWidth="1"/>
    <col min="10257" max="10257" width="14.453125" style="597" customWidth="1"/>
    <col min="10258" max="10258" width="4.1796875" style="597" customWidth="1"/>
    <col min="10259" max="10259" width="14.453125" style="597" customWidth="1"/>
    <col min="10260" max="10484" width="11" style="597"/>
    <col min="10485" max="10485" width="31.26953125" style="597" customWidth="1"/>
    <col min="10486" max="10489" width="10.7265625" style="597" customWidth="1"/>
    <col min="10490" max="10490" width="31.7265625" style="597" customWidth="1"/>
    <col min="10491" max="10491" width="11.453125" style="597" customWidth="1"/>
    <col min="10492" max="10499" width="9.81640625" style="597" customWidth="1"/>
    <col min="10500" max="10503" width="11" style="597" customWidth="1"/>
    <col min="10504" max="10504" width="14.453125" style="597" customWidth="1"/>
    <col min="10505" max="10505" width="4.1796875" style="597" customWidth="1"/>
    <col min="10506" max="10506" width="13.26953125" style="597" customWidth="1"/>
    <col min="10507" max="10507" width="28.1796875" style="597" customWidth="1"/>
    <col min="10508" max="10508" width="11" style="597" customWidth="1"/>
    <col min="10509" max="10509" width="14.453125" style="597" customWidth="1"/>
    <col min="10510" max="10510" width="4.1796875" style="597" customWidth="1"/>
    <col min="10511" max="10512" width="11" style="597" customWidth="1"/>
    <col min="10513" max="10513" width="14.453125" style="597" customWidth="1"/>
    <col min="10514" max="10514" width="4.1796875" style="597" customWidth="1"/>
    <col min="10515" max="10515" width="14.453125" style="597" customWidth="1"/>
    <col min="10516" max="10740" width="11" style="597"/>
    <col min="10741" max="10741" width="31.26953125" style="597" customWidth="1"/>
    <col min="10742" max="10745" width="10.7265625" style="597" customWidth="1"/>
    <col min="10746" max="10746" width="31.7265625" style="597" customWidth="1"/>
    <col min="10747" max="10747" width="11.453125" style="597" customWidth="1"/>
    <col min="10748" max="10755" width="9.81640625" style="597" customWidth="1"/>
    <col min="10756" max="10759" width="11" style="597" customWidth="1"/>
    <col min="10760" max="10760" width="14.453125" style="597" customWidth="1"/>
    <col min="10761" max="10761" width="4.1796875" style="597" customWidth="1"/>
    <col min="10762" max="10762" width="13.26953125" style="597" customWidth="1"/>
    <col min="10763" max="10763" width="28.1796875" style="597" customWidth="1"/>
    <col min="10764" max="10764" width="11" style="597" customWidth="1"/>
    <col min="10765" max="10765" width="14.453125" style="597" customWidth="1"/>
    <col min="10766" max="10766" width="4.1796875" style="597" customWidth="1"/>
    <col min="10767" max="10768" width="11" style="597" customWidth="1"/>
    <col min="10769" max="10769" width="14.453125" style="597" customWidth="1"/>
    <col min="10770" max="10770" width="4.1796875" style="597" customWidth="1"/>
    <col min="10771" max="10771" width="14.453125" style="597" customWidth="1"/>
    <col min="10772" max="10996" width="11" style="597"/>
    <col min="10997" max="10997" width="31.26953125" style="597" customWidth="1"/>
    <col min="10998" max="11001" width="10.7265625" style="597" customWidth="1"/>
    <col min="11002" max="11002" width="31.7265625" style="597" customWidth="1"/>
    <col min="11003" max="11003" width="11.453125" style="597" customWidth="1"/>
    <col min="11004" max="11011" width="9.81640625" style="597" customWidth="1"/>
    <col min="11012" max="11015" width="11" style="597" customWidth="1"/>
    <col min="11016" max="11016" width="14.453125" style="597" customWidth="1"/>
    <col min="11017" max="11017" width="4.1796875" style="597" customWidth="1"/>
    <col min="11018" max="11018" width="13.26953125" style="597" customWidth="1"/>
    <col min="11019" max="11019" width="28.1796875" style="597" customWidth="1"/>
    <col min="11020" max="11020" width="11" style="597" customWidth="1"/>
    <col min="11021" max="11021" width="14.453125" style="597" customWidth="1"/>
    <col min="11022" max="11022" width="4.1796875" style="597" customWidth="1"/>
    <col min="11023" max="11024" width="11" style="597" customWidth="1"/>
    <col min="11025" max="11025" width="14.453125" style="597" customWidth="1"/>
    <col min="11026" max="11026" width="4.1796875" style="597" customWidth="1"/>
    <col min="11027" max="11027" width="14.453125" style="597" customWidth="1"/>
    <col min="11028" max="11252" width="11" style="597"/>
    <col min="11253" max="11253" width="31.26953125" style="597" customWidth="1"/>
    <col min="11254" max="11257" width="10.7265625" style="597" customWidth="1"/>
    <col min="11258" max="11258" width="31.7265625" style="597" customWidth="1"/>
    <col min="11259" max="11259" width="11.453125" style="597" customWidth="1"/>
    <col min="11260" max="11267" width="9.81640625" style="597" customWidth="1"/>
    <col min="11268" max="11271" width="11" style="597" customWidth="1"/>
    <col min="11272" max="11272" width="14.453125" style="597" customWidth="1"/>
    <col min="11273" max="11273" width="4.1796875" style="597" customWidth="1"/>
    <col min="11274" max="11274" width="13.26953125" style="597" customWidth="1"/>
    <col min="11275" max="11275" width="28.1796875" style="597" customWidth="1"/>
    <col min="11276" max="11276" width="11" style="597" customWidth="1"/>
    <col min="11277" max="11277" width="14.453125" style="597" customWidth="1"/>
    <col min="11278" max="11278" width="4.1796875" style="597" customWidth="1"/>
    <col min="11279" max="11280" width="11" style="597" customWidth="1"/>
    <col min="11281" max="11281" width="14.453125" style="597" customWidth="1"/>
    <col min="11282" max="11282" width="4.1796875" style="597" customWidth="1"/>
    <col min="11283" max="11283" width="14.453125" style="597" customWidth="1"/>
    <col min="11284" max="11508" width="11" style="597"/>
    <col min="11509" max="11509" width="31.26953125" style="597" customWidth="1"/>
    <col min="11510" max="11513" width="10.7265625" style="597" customWidth="1"/>
    <col min="11514" max="11514" width="31.7265625" style="597" customWidth="1"/>
    <col min="11515" max="11515" width="11.453125" style="597" customWidth="1"/>
    <col min="11516" max="11523" width="9.81640625" style="597" customWidth="1"/>
    <col min="11524" max="11527" width="11" style="597" customWidth="1"/>
    <col min="11528" max="11528" width="14.453125" style="597" customWidth="1"/>
    <col min="11529" max="11529" width="4.1796875" style="597" customWidth="1"/>
    <col min="11530" max="11530" width="13.26953125" style="597" customWidth="1"/>
    <col min="11531" max="11531" width="28.1796875" style="597" customWidth="1"/>
    <col min="11532" max="11532" width="11" style="597" customWidth="1"/>
    <col min="11533" max="11533" width="14.453125" style="597" customWidth="1"/>
    <col min="11534" max="11534" width="4.1796875" style="597" customWidth="1"/>
    <col min="11535" max="11536" width="11" style="597" customWidth="1"/>
    <col min="11537" max="11537" width="14.453125" style="597" customWidth="1"/>
    <col min="11538" max="11538" width="4.1796875" style="597" customWidth="1"/>
    <col min="11539" max="11539" width="14.453125" style="597" customWidth="1"/>
    <col min="11540" max="11764" width="11" style="597"/>
    <col min="11765" max="11765" width="31.26953125" style="597" customWidth="1"/>
    <col min="11766" max="11769" width="10.7265625" style="597" customWidth="1"/>
    <col min="11770" max="11770" width="31.7265625" style="597" customWidth="1"/>
    <col min="11771" max="11771" width="11.453125" style="597" customWidth="1"/>
    <col min="11772" max="11779" width="9.81640625" style="597" customWidth="1"/>
    <col min="11780" max="11783" width="11" style="597" customWidth="1"/>
    <col min="11784" max="11784" width="14.453125" style="597" customWidth="1"/>
    <col min="11785" max="11785" width="4.1796875" style="597" customWidth="1"/>
    <col min="11786" max="11786" width="13.26953125" style="597" customWidth="1"/>
    <col min="11787" max="11787" width="28.1796875" style="597" customWidth="1"/>
    <col min="11788" max="11788" width="11" style="597" customWidth="1"/>
    <col min="11789" max="11789" width="14.453125" style="597" customWidth="1"/>
    <col min="11790" max="11790" width="4.1796875" style="597" customWidth="1"/>
    <col min="11791" max="11792" width="11" style="597" customWidth="1"/>
    <col min="11793" max="11793" width="14.453125" style="597" customWidth="1"/>
    <col min="11794" max="11794" width="4.1796875" style="597" customWidth="1"/>
    <col min="11795" max="11795" width="14.453125" style="597" customWidth="1"/>
    <col min="11796" max="12020" width="11" style="597"/>
    <col min="12021" max="12021" width="31.26953125" style="597" customWidth="1"/>
    <col min="12022" max="12025" width="10.7265625" style="597" customWidth="1"/>
    <col min="12026" max="12026" width="31.7265625" style="597" customWidth="1"/>
    <col min="12027" max="12027" width="11.453125" style="597" customWidth="1"/>
    <col min="12028" max="12035" width="9.81640625" style="597" customWidth="1"/>
    <col min="12036" max="12039" width="11" style="597" customWidth="1"/>
    <col min="12040" max="12040" width="14.453125" style="597" customWidth="1"/>
    <col min="12041" max="12041" width="4.1796875" style="597" customWidth="1"/>
    <col min="12042" max="12042" width="13.26953125" style="597" customWidth="1"/>
    <col min="12043" max="12043" width="28.1796875" style="597" customWidth="1"/>
    <col min="12044" max="12044" width="11" style="597" customWidth="1"/>
    <col min="12045" max="12045" width="14.453125" style="597" customWidth="1"/>
    <col min="12046" max="12046" width="4.1796875" style="597" customWidth="1"/>
    <col min="12047" max="12048" width="11" style="597" customWidth="1"/>
    <col min="12049" max="12049" width="14.453125" style="597" customWidth="1"/>
    <col min="12050" max="12050" width="4.1796875" style="597" customWidth="1"/>
    <col min="12051" max="12051" width="14.453125" style="597" customWidth="1"/>
    <col min="12052" max="12276" width="11" style="597"/>
    <col min="12277" max="12277" width="31.26953125" style="597" customWidth="1"/>
    <col min="12278" max="12281" width="10.7265625" style="597" customWidth="1"/>
    <col min="12282" max="12282" width="31.7265625" style="597" customWidth="1"/>
    <col min="12283" max="12283" width="11.453125" style="597" customWidth="1"/>
    <col min="12284" max="12291" width="9.81640625" style="597" customWidth="1"/>
    <col min="12292" max="12295" width="11" style="597" customWidth="1"/>
    <col min="12296" max="12296" width="14.453125" style="597" customWidth="1"/>
    <col min="12297" max="12297" width="4.1796875" style="597" customWidth="1"/>
    <col min="12298" max="12298" width="13.26953125" style="597" customWidth="1"/>
    <col min="12299" max="12299" width="28.1796875" style="597" customWidth="1"/>
    <col min="12300" max="12300" width="11" style="597" customWidth="1"/>
    <col min="12301" max="12301" width="14.453125" style="597" customWidth="1"/>
    <col min="12302" max="12302" width="4.1796875" style="597" customWidth="1"/>
    <col min="12303" max="12304" width="11" style="597" customWidth="1"/>
    <col min="12305" max="12305" width="14.453125" style="597" customWidth="1"/>
    <col min="12306" max="12306" width="4.1796875" style="597" customWidth="1"/>
    <col min="12307" max="12307" width="14.453125" style="597" customWidth="1"/>
    <col min="12308" max="12532" width="11" style="597"/>
    <col min="12533" max="12533" width="31.26953125" style="597" customWidth="1"/>
    <col min="12534" max="12537" width="10.7265625" style="597" customWidth="1"/>
    <col min="12538" max="12538" width="31.7265625" style="597" customWidth="1"/>
    <col min="12539" max="12539" width="11.453125" style="597" customWidth="1"/>
    <col min="12540" max="12547" width="9.81640625" style="597" customWidth="1"/>
    <col min="12548" max="12551" width="11" style="597" customWidth="1"/>
    <col min="12552" max="12552" width="14.453125" style="597" customWidth="1"/>
    <col min="12553" max="12553" width="4.1796875" style="597" customWidth="1"/>
    <col min="12554" max="12554" width="13.26953125" style="597" customWidth="1"/>
    <col min="12555" max="12555" width="28.1796875" style="597" customWidth="1"/>
    <col min="12556" max="12556" width="11" style="597" customWidth="1"/>
    <col min="12557" max="12557" width="14.453125" style="597" customWidth="1"/>
    <col min="12558" max="12558" width="4.1796875" style="597" customWidth="1"/>
    <col min="12559" max="12560" width="11" style="597" customWidth="1"/>
    <col min="12561" max="12561" width="14.453125" style="597" customWidth="1"/>
    <col min="12562" max="12562" width="4.1796875" style="597" customWidth="1"/>
    <col min="12563" max="12563" width="14.453125" style="597" customWidth="1"/>
    <col min="12564" max="12788" width="11" style="597"/>
    <col min="12789" max="12789" width="31.26953125" style="597" customWidth="1"/>
    <col min="12790" max="12793" width="10.7265625" style="597" customWidth="1"/>
    <col min="12794" max="12794" width="31.7265625" style="597" customWidth="1"/>
    <col min="12795" max="12795" width="11.453125" style="597" customWidth="1"/>
    <col min="12796" max="12803" width="9.81640625" style="597" customWidth="1"/>
    <col min="12804" max="12807" width="11" style="597" customWidth="1"/>
    <col min="12808" max="12808" width="14.453125" style="597" customWidth="1"/>
    <col min="12809" max="12809" width="4.1796875" style="597" customWidth="1"/>
    <col min="12810" max="12810" width="13.26953125" style="597" customWidth="1"/>
    <col min="12811" max="12811" width="28.1796875" style="597" customWidth="1"/>
    <col min="12812" max="12812" width="11" style="597" customWidth="1"/>
    <col min="12813" max="12813" width="14.453125" style="597" customWidth="1"/>
    <col min="12814" max="12814" width="4.1796875" style="597" customWidth="1"/>
    <col min="12815" max="12816" width="11" style="597" customWidth="1"/>
    <col min="12817" max="12817" width="14.453125" style="597" customWidth="1"/>
    <col min="12818" max="12818" width="4.1796875" style="597" customWidth="1"/>
    <col min="12819" max="12819" width="14.453125" style="597" customWidth="1"/>
    <col min="12820" max="13044" width="11" style="597"/>
    <col min="13045" max="13045" width="31.26953125" style="597" customWidth="1"/>
    <col min="13046" max="13049" width="10.7265625" style="597" customWidth="1"/>
    <col min="13050" max="13050" width="31.7265625" style="597" customWidth="1"/>
    <col min="13051" max="13051" width="11.453125" style="597" customWidth="1"/>
    <col min="13052" max="13059" width="9.81640625" style="597" customWidth="1"/>
    <col min="13060" max="13063" width="11" style="597" customWidth="1"/>
    <col min="13064" max="13064" width="14.453125" style="597" customWidth="1"/>
    <col min="13065" max="13065" width="4.1796875" style="597" customWidth="1"/>
    <col min="13066" max="13066" width="13.26953125" style="597" customWidth="1"/>
    <col min="13067" max="13067" width="28.1796875" style="597" customWidth="1"/>
    <col min="13068" max="13068" width="11" style="597" customWidth="1"/>
    <col min="13069" max="13069" width="14.453125" style="597" customWidth="1"/>
    <col min="13070" max="13070" width="4.1796875" style="597" customWidth="1"/>
    <col min="13071" max="13072" width="11" style="597" customWidth="1"/>
    <col min="13073" max="13073" width="14.453125" style="597" customWidth="1"/>
    <col min="13074" max="13074" width="4.1796875" style="597" customWidth="1"/>
    <col min="13075" max="13075" width="14.453125" style="597" customWidth="1"/>
    <col min="13076" max="13300" width="11" style="597"/>
    <col min="13301" max="13301" width="31.26953125" style="597" customWidth="1"/>
    <col min="13302" max="13305" width="10.7265625" style="597" customWidth="1"/>
    <col min="13306" max="13306" width="31.7265625" style="597" customWidth="1"/>
    <col min="13307" max="13307" width="11.453125" style="597" customWidth="1"/>
    <col min="13308" max="13315" width="9.81640625" style="597" customWidth="1"/>
    <col min="13316" max="13319" width="11" style="597" customWidth="1"/>
    <col min="13320" max="13320" width="14.453125" style="597" customWidth="1"/>
    <col min="13321" max="13321" width="4.1796875" style="597" customWidth="1"/>
    <col min="13322" max="13322" width="13.26953125" style="597" customWidth="1"/>
    <col min="13323" max="13323" width="28.1796875" style="597" customWidth="1"/>
    <col min="13324" max="13324" width="11" style="597" customWidth="1"/>
    <col min="13325" max="13325" width="14.453125" style="597" customWidth="1"/>
    <col min="13326" max="13326" width="4.1796875" style="597" customWidth="1"/>
    <col min="13327" max="13328" width="11" style="597" customWidth="1"/>
    <col min="13329" max="13329" width="14.453125" style="597" customWidth="1"/>
    <col min="13330" max="13330" width="4.1796875" style="597" customWidth="1"/>
    <col min="13331" max="13331" width="14.453125" style="597" customWidth="1"/>
    <col min="13332" max="13556" width="11" style="597"/>
    <col min="13557" max="13557" width="31.26953125" style="597" customWidth="1"/>
    <col min="13558" max="13561" width="10.7265625" style="597" customWidth="1"/>
    <col min="13562" max="13562" width="31.7265625" style="597" customWidth="1"/>
    <col min="13563" max="13563" width="11.453125" style="597" customWidth="1"/>
    <col min="13564" max="13571" width="9.81640625" style="597" customWidth="1"/>
    <col min="13572" max="13575" width="11" style="597" customWidth="1"/>
    <col min="13576" max="13576" width="14.453125" style="597" customWidth="1"/>
    <col min="13577" max="13577" width="4.1796875" style="597" customWidth="1"/>
    <col min="13578" max="13578" width="13.26953125" style="597" customWidth="1"/>
    <col min="13579" max="13579" width="28.1796875" style="597" customWidth="1"/>
    <col min="13580" max="13580" width="11" style="597" customWidth="1"/>
    <col min="13581" max="13581" width="14.453125" style="597" customWidth="1"/>
    <col min="13582" max="13582" width="4.1796875" style="597" customWidth="1"/>
    <col min="13583" max="13584" width="11" style="597" customWidth="1"/>
    <col min="13585" max="13585" width="14.453125" style="597" customWidth="1"/>
    <col min="13586" max="13586" width="4.1796875" style="597" customWidth="1"/>
    <col min="13587" max="13587" width="14.453125" style="597" customWidth="1"/>
    <col min="13588" max="13812" width="11" style="597"/>
    <col min="13813" max="13813" width="31.26953125" style="597" customWidth="1"/>
    <col min="13814" max="13817" width="10.7265625" style="597" customWidth="1"/>
    <col min="13818" max="13818" width="31.7265625" style="597" customWidth="1"/>
    <col min="13819" max="13819" width="11.453125" style="597" customWidth="1"/>
    <col min="13820" max="13827" width="9.81640625" style="597" customWidth="1"/>
    <col min="13828" max="13831" width="11" style="597" customWidth="1"/>
    <col min="13832" max="13832" width="14.453125" style="597" customWidth="1"/>
    <col min="13833" max="13833" width="4.1796875" style="597" customWidth="1"/>
    <col min="13834" max="13834" width="13.26953125" style="597" customWidth="1"/>
    <col min="13835" max="13835" width="28.1796875" style="597" customWidth="1"/>
    <col min="13836" max="13836" width="11" style="597" customWidth="1"/>
    <col min="13837" max="13837" width="14.453125" style="597" customWidth="1"/>
    <col min="13838" max="13838" width="4.1796875" style="597" customWidth="1"/>
    <col min="13839" max="13840" width="11" style="597" customWidth="1"/>
    <col min="13841" max="13841" width="14.453125" style="597" customWidth="1"/>
    <col min="13842" max="13842" width="4.1796875" style="597" customWidth="1"/>
    <col min="13843" max="13843" width="14.453125" style="597" customWidth="1"/>
    <col min="13844" max="14068" width="11" style="597"/>
    <col min="14069" max="14069" width="31.26953125" style="597" customWidth="1"/>
    <col min="14070" max="14073" width="10.7265625" style="597" customWidth="1"/>
    <col min="14074" max="14074" width="31.7265625" style="597" customWidth="1"/>
    <col min="14075" max="14075" width="11.453125" style="597" customWidth="1"/>
    <col min="14076" max="14083" width="9.81640625" style="597" customWidth="1"/>
    <col min="14084" max="14087" width="11" style="597" customWidth="1"/>
    <col min="14088" max="14088" width="14.453125" style="597" customWidth="1"/>
    <col min="14089" max="14089" width="4.1796875" style="597" customWidth="1"/>
    <col min="14090" max="14090" width="13.26953125" style="597" customWidth="1"/>
    <col min="14091" max="14091" width="28.1796875" style="597" customWidth="1"/>
    <col min="14092" max="14092" width="11" style="597" customWidth="1"/>
    <col min="14093" max="14093" width="14.453125" style="597" customWidth="1"/>
    <col min="14094" max="14094" width="4.1796875" style="597" customWidth="1"/>
    <col min="14095" max="14096" width="11" style="597" customWidth="1"/>
    <col min="14097" max="14097" width="14.453125" style="597" customWidth="1"/>
    <col min="14098" max="14098" width="4.1796875" style="597" customWidth="1"/>
    <col min="14099" max="14099" width="14.453125" style="597" customWidth="1"/>
    <col min="14100" max="14324" width="11" style="597"/>
    <col min="14325" max="14325" width="31.26953125" style="597" customWidth="1"/>
    <col min="14326" max="14329" width="10.7265625" style="597" customWidth="1"/>
    <col min="14330" max="14330" width="31.7265625" style="597" customWidth="1"/>
    <col min="14331" max="14331" width="11.453125" style="597" customWidth="1"/>
    <col min="14332" max="14339" width="9.81640625" style="597" customWidth="1"/>
    <col min="14340" max="14343" width="11" style="597" customWidth="1"/>
    <col min="14344" max="14344" width="14.453125" style="597" customWidth="1"/>
    <col min="14345" max="14345" width="4.1796875" style="597" customWidth="1"/>
    <col min="14346" max="14346" width="13.26953125" style="597" customWidth="1"/>
    <col min="14347" max="14347" width="28.1796875" style="597" customWidth="1"/>
    <col min="14348" max="14348" width="11" style="597" customWidth="1"/>
    <col min="14349" max="14349" width="14.453125" style="597" customWidth="1"/>
    <col min="14350" max="14350" width="4.1796875" style="597" customWidth="1"/>
    <col min="14351" max="14352" width="11" style="597" customWidth="1"/>
    <col min="14353" max="14353" width="14.453125" style="597" customWidth="1"/>
    <col min="14354" max="14354" width="4.1796875" style="597" customWidth="1"/>
    <col min="14355" max="14355" width="14.453125" style="597" customWidth="1"/>
    <col min="14356" max="14580" width="11" style="597"/>
    <col min="14581" max="14581" width="31.26953125" style="597" customWidth="1"/>
    <col min="14582" max="14585" width="10.7265625" style="597" customWidth="1"/>
    <col min="14586" max="14586" width="31.7265625" style="597" customWidth="1"/>
    <col min="14587" max="14587" width="11.453125" style="597" customWidth="1"/>
    <col min="14588" max="14595" width="9.81640625" style="597" customWidth="1"/>
    <col min="14596" max="14599" width="11" style="597" customWidth="1"/>
    <col min="14600" max="14600" width="14.453125" style="597" customWidth="1"/>
    <col min="14601" max="14601" width="4.1796875" style="597" customWidth="1"/>
    <col min="14602" max="14602" width="13.26953125" style="597" customWidth="1"/>
    <col min="14603" max="14603" width="28.1796875" style="597" customWidth="1"/>
    <col min="14604" max="14604" width="11" style="597" customWidth="1"/>
    <col min="14605" max="14605" width="14.453125" style="597" customWidth="1"/>
    <col min="14606" max="14606" width="4.1796875" style="597" customWidth="1"/>
    <col min="14607" max="14608" width="11" style="597" customWidth="1"/>
    <col min="14609" max="14609" width="14.453125" style="597" customWidth="1"/>
    <col min="14610" max="14610" width="4.1796875" style="597" customWidth="1"/>
    <col min="14611" max="14611" width="14.453125" style="597" customWidth="1"/>
    <col min="14612" max="14836" width="11" style="597"/>
    <col min="14837" max="14837" width="31.26953125" style="597" customWidth="1"/>
    <col min="14838" max="14841" width="10.7265625" style="597" customWidth="1"/>
    <col min="14842" max="14842" width="31.7265625" style="597" customWidth="1"/>
    <col min="14843" max="14843" width="11.453125" style="597" customWidth="1"/>
    <col min="14844" max="14851" width="9.81640625" style="597" customWidth="1"/>
    <col min="14852" max="14855" width="11" style="597" customWidth="1"/>
    <col min="14856" max="14856" width="14.453125" style="597" customWidth="1"/>
    <col min="14857" max="14857" width="4.1796875" style="597" customWidth="1"/>
    <col min="14858" max="14858" width="13.26953125" style="597" customWidth="1"/>
    <col min="14859" max="14859" width="28.1796875" style="597" customWidth="1"/>
    <col min="14860" max="14860" width="11" style="597" customWidth="1"/>
    <col min="14861" max="14861" width="14.453125" style="597" customWidth="1"/>
    <col min="14862" max="14862" width="4.1796875" style="597" customWidth="1"/>
    <col min="14863" max="14864" width="11" style="597" customWidth="1"/>
    <col min="14865" max="14865" width="14.453125" style="597" customWidth="1"/>
    <col min="14866" max="14866" width="4.1796875" style="597" customWidth="1"/>
    <col min="14867" max="14867" width="14.453125" style="597" customWidth="1"/>
    <col min="14868" max="15092" width="11" style="597"/>
    <col min="15093" max="15093" width="31.26953125" style="597" customWidth="1"/>
    <col min="15094" max="15097" width="10.7265625" style="597" customWidth="1"/>
    <col min="15098" max="15098" width="31.7265625" style="597" customWidth="1"/>
    <col min="15099" max="15099" width="11.453125" style="597" customWidth="1"/>
    <col min="15100" max="15107" width="9.81640625" style="597" customWidth="1"/>
    <col min="15108" max="15111" width="11" style="597" customWidth="1"/>
    <col min="15112" max="15112" width="14.453125" style="597" customWidth="1"/>
    <col min="15113" max="15113" width="4.1796875" style="597" customWidth="1"/>
    <col min="15114" max="15114" width="13.26953125" style="597" customWidth="1"/>
    <col min="15115" max="15115" width="28.1796875" style="597" customWidth="1"/>
    <col min="15116" max="15116" width="11" style="597" customWidth="1"/>
    <col min="15117" max="15117" width="14.453125" style="597" customWidth="1"/>
    <col min="15118" max="15118" width="4.1796875" style="597" customWidth="1"/>
    <col min="15119" max="15120" width="11" style="597" customWidth="1"/>
    <col min="15121" max="15121" width="14.453125" style="597" customWidth="1"/>
    <col min="15122" max="15122" width="4.1796875" style="597" customWidth="1"/>
    <col min="15123" max="15123" width="14.453125" style="597" customWidth="1"/>
    <col min="15124" max="15348" width="11" style="597"/>
    <col min="15349" max="15349" width="31.26953125" style="597" customWidth="1"/>
    <col min="15350" max="15353" width="10.7265625" style="597" customWidth="1"/>
    <col min="15354" max="15354" width="31.7265625" style="597" customWidth="1"/>
    <col min="15355" max="15355" width="11.453125" style="597" customWidth="1"/>
    <col min="15356" max="15363" width="9.81640625" style="597" customWidth="1"/>
    <col min="15364" max="15367" width="11" style="597" customWidth="1"/>
    <col min="15368" max="15368" width="14.453125" style="597" customWidth="1"/>
    <col min="15369" max="15369" width="4.1796875" style="597" customWidth="1"/>
    <col min="15370" max="15370" width="13.26953125" style="597" customWidth="1"/>
    <col min="15371" max="15371" width="28.1796875" style="597" customWidth="1"/>
    <col min="15372" max="15372" width="11" style="597" customWidth="1"/>
    <col min="15373" max="15373" width="14.453125" style="597" customWidth="1"/>
    <col min="15374" max="15374" width="4.1796875" style="597" customWidth="1"/>
    <col min="15375" max="15376" width="11" style="597" customWidth="1"/>
    <col min="15377" max="15377" width="14.453125" style="597" customWidth="1"/>
    <col min="15378" max="15378" width="4.1796875" style="597" customWidth="1"/>
    <col min="15379" max="15379" width="14.453125" style="597" customWidth="1"/>
    <col min="15380" max="15604" width="11" style="597"/>
    <col min="15605" max="15605" width="31.26953125" style="597" customWidth="1"/>
    <col min="15606" max="15609" width="10.7265625" style="597" customWidth="1"/>
    <col min="15610" max="15610" width="31.7265625" style="597" customWidth="1"/>
    <col min="15611" max="15611" width="11.453125" style="597" customWidth="1"/>
    <col min="15612" max="15619" width="9.81640625" style="597" customWidth="1"/>
    <col min="15620" max="15623" width="11" style="597" customWidth="1"/>
    <col min="15624" max="15624" width="14.453125" style="597" customWidth="1"/>
    <col min="15625" max="15625" width="4.1796875" style="597" customWidth="1"/>
    <col min="15626" max="15626" width="13.26953125" style="597" customWidth="1"/>
    <col min="15627" max="15627" width="28.1796875" style="597" customWidth="1"/>
    <col min="15628" max="15628" width="11" style="597" customWidth="1"/>
    <col min="15629" max="15629" width="14.453125" style="597" customWidth="1"/>
    <col min="15630" max="15630" width="4.1796875" style="597" customWidth="1"/>
    <col min="15631" max="15632" width="11" style="597" customWidth="1"/>
    <col min="15633" max="15633" width="14.453125" style="597" customWidth="1"/>
    <col min="15634" max="15634" width="4.1796875" style="597" customWidth="1"/>
    <col min="15635" max="15635" width="14.453125" style="597" customWidth="1"/>
    <col min="15636" max="15860" width="11" style="597"/>
    <col min="15861" max="15861" width="31.26953125" style="597" customWidth="1"/>
    <col min="15862" max="15865" width="10.7265625" style="597" customWidth="1"/>
    <col min="15866" max="15866" width="31.7265625" style="597" customWidth="1"/>
    <col min="15867" max="15867" width="11.453125" style="597" customWidth="1"/>
    <col min="15868" max="15875" width="9.81640625" style="597" customWidth="1"/>
    <col min="15876" max="15879" width="11" style="597" customWidth="1"/>
    <col min="15880" max="15880" width="14.453125" style="597" customWidth="1"/>
    <col min="15881" max="15881" width="4.1796875" style="597" customWidth="1"/>
    <col min="15882" max="15882" width="13.26953125" style="597" customWidth="1"/>
    <col min="15883" max="15883" width="28.1796875" style="597" customWidth="1"/>
    <col min="15884" max="15884" width="11" style="597" customWidth="1"/>
    <col min="15885" max="15885" width="14.453125" style="597" customWidth="1"/>
    <col min="15886" max="15886" width="4.1796875" style="597" customWidth="1"/>
    <col min="15887" max="15888" width="11" style="597" customWidth="1"/>
    <col min="15889" max="15889" width="14.453125" style="597" customWidth="1"/>
    <col min="15890" max="15890" width="4.1796875" style="597" customWidth="1"/>
    <col min="15891" max="15891" width="14.453125" style="597" customWidth="1"/>
    <col min="15892" max="16116" width="11" style="597"/>
    <col min="16117" max="16117" width="31.26953125" style="597" customWidth="1"/>
    <col min="16118" max="16121" width="10.7265625" style="597" customWidth="1"/>
    <col min="16122" max="16122" width="31.7265625" style="597" customWidth="1"/>
    <col min="16123" max="16123" width="11.453125" style="597" customWidth="1"/>
    <col min="16124" max="16131" width="9.81640625" style="597" customWidth="1"/>
    <col min="16132" max="16135" width="11" style="597" customWidth="1"/>
    <col min="16136" max="16136" width="14.453125" style="597" customWidth="1"/>
    <col min="16137" max="16137" width="4.1796875" style="597" customWidth="1"/>
    <col min="16138" max="16138" width="13.26953125" style="597" customWidth="1"/>
    <col min="16139" max="16139" width="28.1796875" style="597" customWidth="1"/>
    <col min="16140" max="16140" width="11" style="597" customWidth="1"/>
    <col min="16141" max="16141" width="14.453125" style="597" customWidth="1"/>
    <col min="16142" max="16142" width="4.1796875" style="597" customWidth="1"/>
    <col min="16143" max="16144" width="11" style="597" customWidth="1"/>
    <col min="16145" max="16145" width="14.453125" style="597" customWidth="1"/>
    <col min="16146" max="16146" width="4.1796875" style="597" customWidth="1"/>
    <col min="16147" max="16147" width="14.453125" style="597" customWidth="1"/>
    <col min="16148" max="16384" width="11" style="597"/>
  </cols>
  <sheetData>
    <row r="1" spans="1:6" ht="24.75" customHeight="1">
      <c r="A1" s="572" t="s">
        <v>502</v>
      </c>
      <c r="E1" s="1920" t="s">
        <v>503</v>
      </c>
      <c r="F1" s="1920"/>
    </row>
    <row r="2" spans="1:6" ht="19" customHeight="1">
      <c r="F2" s="601"/>
    </row>
    <row r="3" spans="1:6" s="604" customFormat="1" ht="19" customHeight="1">
      <c r="A3" s="602" t="s">
        <v>528</v>
      </c>
      <c r="B3" s="225"/>
      <c r="C3" s="225"/>
      <c r="D3" s="603"/>
      <c r="E3" s="1926" t="s">
        <v>529</v>
      </c>
      <c r="F3" s="1926"/>
    </row>
    <row r="4" spans="1:6" s="604" customFormat="1" ht="19" customHeight="1">
      <c r="A4" s="602" t="s">
        <v>530</v>
      </c>
      <c r="B4" s="605"/>
      <c r="C4" s="225"/>
      <c r="D4" s="605"/>
      <c r="E4" s="605"/>
      <c r="F4" s="606" t="s">
        <v>264</v>
      </c>
    </row>
    <row r="5" spans="1:6" ht="19" customHeight="1">
      <c r="F5" s="607"/>
    </row>
    <row r="6" spans="1:6" ht="16.5" customHeight="1">
      <c r="A6" s="1732" t="s">
        <v>2309</v>
      </c>
      <c r="B6" s="1923" t="s">
        <v>518</v>
      </c>
      <c r="C6" s="1923"/>
      <c r="D6" s="1923" t="s">
        <v>519</v>
      </c>
      <c r="E6" s="1923"/>
      <c r="F6" s="1731" t="s">
        <v>2310</v>
      </c>
    </row>
    <row r="7" spans="1:6" ht="13" customHeight="1">
      <c r="B7" s="1924" t="s">
        <v>458</v>
      </c>
      <c r="C7" s="1924"/>
      <c r="D7" s="1925" t="s">
        <v>339</v>
      </c>
      <c r="E7" s="1925"/>
    </row>
    <row r="8" spans="1:6" ht="13" customHeight="1">
      <c r="A8" s="503"/>
      <c r="B8" s="608" t="s">
        <v>16</v>
      </c>
      <c r="C8" s="608" t="s">
        <v>278</v>
      </c>
      <c r="D8" s="608" t="s">
        <v>16</v>
      </c>
      <c r="E8" s="608" t="s">
        <v>278</v>
      </c>
    </row>
    <row r="9" spans="1:6" ht="13" customHeight="1">
      <c r="A9" s="167"/>
      <c r="B9" s="609" t="s">
        <v>217</v>
      </c>
      <c r="C9" s="610" t="s">
        <v>9</v>
      </c>
      <c r="D9" s="609" t="s">
        <v>217</v>
      </c>
      <c r="E9" s="610" t="s">
        <v>9</v>
      </c>
      <c r="F9" s="170"/>
    </row>
    <row r="10" spans="1:6" s="611" customFormat="1" ht="8.15" customHeight="1">
      <c r="B10" s="612"/>
      <c r="C10" s="225"/>
      <c r="D10" s="613"/>
      <c r="E10" s="613"/>
      <c r="F10" s="614"/>
    </row>
    <row r="11" spans="1:6" s="615" customFormat="1" ht="17.149999999999999" customHeight="1">
      <c r="A11" s="48" t="s">
        <v>36</v>
      </c>
      <c r="B11" s="174">
        <f>SUM(B12:B19)</f>
        <v>6458</v>
      </c>
      <c r="C11" s="174">
        <f>SUM(C12:C19)</f>
        <v>2612</v>
      </c>
      <c r="D11" s="174">
        <f>SUM(D12:D19)</f>
        <v>1865</v>
      </c>
      <c r="E11" s="174">
        <f>SUM(E12:E19)</f>
        <v>718</v>
      </c>
      <c r="F11" s="50" t="s">
        <v>37</v>
      </c>
    </row>
    <row r="12" spans="1:6" s="615" customFormat="1" ht="17.149999999999999" customHeight="1">
      <c r="A12" s="51" t="s">
        <v>38</v>
      </c>
      <c r="B12" s="52">
        <v>688</v>
      </c>
      <c r="C12" s="52">
        <v>219</v>
      </c>
      <c r="D12" s="52">
        <v>308</v>
      </c>
      <c r="E12" s="52">
        <v>95</v>
      </c>
      <c r="F12" s="53" t="s">
        <v>39</v>
      </c>
    </row>
    <row r="13" spans="1:6" s="611" customFormat="1" ht="17.149999999999999" customHeight="1">
      <c r="A13" s="51" t="s">
        <v>40</v>
      </c>
      <c r="B13" s="52">
        <v>622</v>
      </c>
      <c r="C13" s="52">
        <v>242</v>
      </c>
      <c r="D13" s="52">
        <v>447</v>
      </c>
      <c r="E13" s="52">
        <v>191</v>
      </c>
      <c r="F13" s="53" t="s">
        <v>41</v>
      </c>
    </row>
    <row r="14" spans="1:6" s="611" customFormat="1" ht="17.149999999999999" customHeight="1">
      <c r="A14" s="54" t="s">
        <v>42</v>
      </c>
      <c r="B14" s="52">
        <v>194</v>
      </c>
      <c r="C14" s="52">
        <v>78</v>
      </c>
      <c r="D14" s="52">
        <v>194</v>
      </c>
      <c r="E14" s="52">
        <v>78</v>
      </c>
      <c r="F14" s="53" t="s">
        <v>43</v>
      </c>
    </row>
    <row r="15" spans="1:6" s="611" customFormat="1" ht="17.149999999999999" customHeight="1">
      <c r="A15" s="55" t="s">
        <v>44</v>
      </c>
      <c r="B15" s="52">
        <v>723</v>
      </c>
      <c r="C15" s="52">
        <v>274</v>
      </c>
      <c r="D15" s="52">
        <v>167</v>
      </c>
      <c r="E15" s="52">
        <v>70</v>
      </c>
      <c r="F15" s="53" t="s">
        <v>45</v>
      </c>
    </row>
    <row r="16" spans="1:6" s="611" customFormat="1" ht="17.149999999999999" customHeight="1">
      <c r="A16" s="55" t="s">
        <v>46</v>
      </c>
      <c r="B16" s="52">
        <v>595</v>
      </c>
      <c r="C16" s="52">
        <v>212</v>
      </c>
      <c r="D16" s="52">
        <v>403</v>
      </c>
      <c r="E16" s="52">
        <v>145</v>
      </c>
      <c r="F16" s="53" t="s">
        <v>47</v>
      </c>
    </row>
    <row r="17" spans="1:6" s="611" customFormat="1" ht="17.149999999999999" customHeight="1">
      <c r="A17" s="55" t="s">
        <v>48</v>
      </c>
      <c r="B17" s="52">
        <v>1955</v>
      </c>
      <c r="C17" s="52">
        <v>830</v>
      </c>
      <c r="D17" s="52">
        <v>64</v>
      </c>
      <c r="E17" s="52">
        <v>20</v>
      </c>
      <c r="F17" s="53" t="s">
        <v>49</v>
      </c>
    </row>
    <row r="18" spans="1:6" s="611" customFormat="1" ht="17.149999999999999" customHeight="1">
      <c r="A18" s="55" t="s">
        <v>50</v>
      </c>
      <c r="B18" s="52">
        <v>1175</v>
      </c>
      <c r="C18" s="52">
        <v>544</v>
      </c>
      <c r="D18" s="52">
        <v>253</v>
      </c>
      <c r="E18" s="52">
        <v>106</v>
      </c>
      <c r="F18" s="53" t="s">
        <v>51</v>
      </c>
    </row>
    <row r="19" spans="1:6" s="611" customFormat="1" ht="17.149999999999999" customHeight="1">
      <c r="A19" s="55" t="s">
        <v>52</v>
      </c>
      <c r="B19" s="52">
        <v>506</v>
      </c>
      <c r="C19" s="52">
        <v>213</v>
      </c>
      <c r="D19" s="52">
        <v>29</v>
      </c>
      <c r="E19" s="52">
        <v>13</v>
      </c>
      <c r="F19" s="53" t="s">
        <v>53</v>
      </c>
    </row>
    <row r="20" spans="1:6" s="611" customFormat="1" ht="17.149999999999999" customHeight="1">
      <c r="A20" s="56" t="s">
        <v>54</v>
      </c>
      <c r="B20" s="174">
        <f>SUM(B21:B28)</f>
        <v>3964</v>
      </c>
      <c r="C20" s="174">
        <f>SUM(C21:C28)</f>
        <v>1397</v>
      </c>
      <c r="D20" s="174">
        <f>SUM(D21:D28)</f>
        <v>607</v>
      </c>
      <c r="E20" s="174">
        <f>SUM(E21:E28)</f>
        <v>203</v>
      </c>
      <c r="F20" s="57" t="s">
        <v>55</v>
      </c>
    </row>
    <row r="21" spans="1:6" s="611" customFormat="1" ht="17.149999999999999" customHeight="1">
      <c r="A21" s="51" t="s">
        <v>56</v>
      </c>
      <c r="B21" s="52">
        <v>444</v>
      </c>
      <c r="C21" s="52">
        <v>146</v>
      </c>
      <c r="D21" s="52">
        <v>42</v>
      </c>
      <c r="E21" s="52">
        <v>14</v>
      </c>
      <c r="F21" s="58" t="s">
        <v>57</v>
      </c>
    </row>
    <row r="22" spans="1:6" s="611" customFormat="1" ht="17.149999999999999" customHeight="1">
      <c r="A22" s="51" t="s">
        <v>58</v>
      </c>
      <c r="B22" s="52">
        <v>316</v>
      </c>
      <c r="C22" s="52">
        <v>108</v>
      </c>
      <c r="D22" s="52">
        <v>185</v>
      </c>
      <c r="E22" s="52">
        <v>64</v>
      </c>
      <c r="F22" s="58" t="s">
        <v>59</v>
      </c>
    </row>
    <row r="23" spans="1:6" s="611" customFormat="1" ht="17.149999999999999" customHeight="1">
      <c r="A23" s="51" t="s">
        <v>60</v>
      </c>
      <c r="B23" s="52">
        <v>241</v>
      </c>
      <c r="C23" s="52">
        <v>67</v>
      </c>
      <c r="D23" s="52">
        <v>122</v>
      </c>
      <c r="E23" s="52">
        <v>27</v>
      </c>
      <c r="F23" s="58" t="s">
        <v>61</v>
      </c>
    </row>
    <row r="24" spans="1:6" s="611" customFormat="1" ht="17.149999999999999" customHeight="1">
      <c r="A24" s="51" t="s">
        <v>62</v>
      </c>
      <c r="B24" s="52">
        <v>378</v>
      </c>
      <c r="C24" s="52">
        <v>128</v>
      </c>
      <c r="D24" s="52">
        <v>136</v>
      </c>
      <c r="E24" s="52">
        <v>61</v>
      </c>
      <c r="F24" s="53" t="s">
        <v>63</v>
      </c>
    </row>
    <row r="25" spans="1:6" s="611" customFormat="1" ht="17.149999999999999" customHeight="1">
      <c r="A25" s="51" t="s">
        <v>64</v>
      </c>
      <c r="B25" s="52">
        <v>206</v>
      </c>
      <c r="C25" s="52">
        <v>60</v>
      </c>
      <c r="D25" s="52">
        <v>21</v>
      </c>
      <c r="E25" s="52">
        <v>7</v>
      </c>
      <c r="F25" s="58" t="s">
        <v>65</v>
      </c>
    </row>
    <row r="26" spans="1:6" s="611" customFormat="1" ht="17.149999999999999" customHeight="1">
      <c r="A26" s="51" t="s">
        <v>66</v>
      </c>
      <c r="B26" s="52">
        <v>901</v>
      </c>
      <c r="C26" s="52">
        <v>300</v>
      </c>
      <c r="D26" s="52">
        <v>99</v>
      </c>
      <c r="E26" s="52">
        <v>29</v>
      </c>
      <c r="F26" s="58" t="s">
        <v>67</v>
      </c>
    </row>
    <row r="27" spans="1:6" s="615" customFormat="1" ht="17.149999999999999" customHeight="1">
      <c r="A27" s="51" t="s">
        <v>68</v>
      </c>
      <c r="B27" s="52">
        <v>1096</v>
      </c>
      <c r="C27" s="52">
        <v>462</v>
      </c>
      <c r="D27" s="52">
        <v>0</v>
      </c>
      <c r="E27" s="52">
        <v>0</v>
      </c>
      <c r="F27" s="58" t="s">
        <v>69</v>
      </c>
    </row>
    <row r="28" spans="1:6" s="611" customFormat="1" ht="17.149999999999999" customHeight="1">
      <c r="A28" s="51" t="s">
        <v>70</v>
      </c>
      <c r="B28" s="52">
        <v>382</v>
      </c>
      <c r="C28" s="52">
        <v>126</v>
      </c>
      <c r="D28" s="52">
        <v>2</v>
      </c>
      <c r="E28" s="52">
        <v>1</v>
      </c>
      <c r="F28" s="58" t="s">
        <v>71</v>
      </c>
    </row>
    <row r="29" spans="1:6" s="611" customFormat="1" ht="17.149999999999999" customHeight="1">
      <c r="A29" s="48" t="s">
        <v>72</v>
      </c>
      <c r="B29" s="174">
        <f>SUM(B30:B38)</f>
        <v>7720</v>
      </c>
      <c r="C29" s="174">
        <f>SUM(C30:C38)</f>
        <v>3117</v>
      </c>
      <c r="D29" s="174">
        <f>SUM(D30:D38)</f>
        <v>1770</v>
      </c>
      <c r="E29" s="174">
        <f>SUM(E30:E38)</f>
        <v>679</v>
      </c>
      <c r="F29" s="50" t="s">
        <v>73</v>
      </c>
    </row>
    <row r="30" spans="1:6" s="611" customFormat="1" ht="17.149999999999999" customHeight="1">
      <c r="A30" s="59" t="s">
        <v>74</v>
      </c>
      <c r="B30" s="52">
        <v>1609</v>
      </c>
      <c r="C30" s="52">
        <v>694</v>
      </c>
      <c r="D30" s="52">
        <v>153</v>
      </c>
      <c r="E30" s="52">
        <v>62</v>
      </c>
      <c r="F30" s="53" t="s">
        <v>75</v>
      </c>
    </row>
    <row r="31" spans="1:6" s="611" customFormat="1" ht="17.149999999999999" customHeight="1">
      <c r="A31" s="60" t="s">
        <v>76</v>
      </c>
      <c r="B31" s="52">
        <v>443</v>
      </c>
      <c r="C31" s="52">
        <v>121</v>
      </c>
      <c r="D31" s="52">
        <v>198</v>
      </c>
      <c r="E31" s="52">
        <v>48</v>
      </c>
      <c r="F31" s="53" t="s">
        <v>77</v>
      </c>
    </row>
    <row r="32" spans="1:6" s="611" customFormat="1" ht="17.149999999999999" customHeight="1">
      <c r="A32" s="59" t="s">
        <v>78</v>
      </c>
      <c r="B32" s="52">
        <v>427</v>
      </c>
      <c r="C32" s="52">
        <v>131</v>
      </c>
      <c r="D32" s="52">
        <v>102</v>
      </c>
      <c r="E32" s="52">
        <v>27</v>
      </c>
      <c r="F32" s="53" t="s">
        <v>79</v>
      </c>
    </row>
    <row r="33" spans="1:6" s="611" customFormat="1" ht="17.149999999999999" customHeight="1">
      <c r="A33" s="51" t="s">
        <v>80</v>
      </c>
      <c r="B33" s="52">
        <v>2209</v>
      </c>
      <c r="C33" s="52">
        <v>1056</v>
      </c>
      <c r="D33" s="52">
        <v>18</v>
      </c>
      <c r="E33" s="52">
        <v>8</v>
      </c>
      <c r="F33" s="53" t="s">
        <v>81</v>
      </c>
    </row>
    <row r="34" spans="1:6" s="611" customFormat="1" ht="17.149999999999999" customHeight="1">
      <c r="A34" s="60" t="s">
        <v>82</v>
      </c>
      <c r="B34" s="52">
        <v>361</v>
      </c>
      <c r="C34" s="52">
        <v>124</v>
      </c>
      <c r="D34" s="52">
        <v>99</v>
      </c>
      <c r="E34" s="52">
        <v>38</v>
      </c>
      <c r="F34" s="53" t="s">
        <v>1593</v>
      </c>
    </row>
    <row r="35" spans="1:6" s="611" customFormat="1" ht="17.149999999999999" customHeight="1">
      <c r="A35" s="51" t="s">
        <v>83</v>
      </c>
      <c r="B35" s="52">
        <v>560</v>
      </c>
      <c r="C35" s="52">
        <v>194</v>
      </c>
      <c r="D35" s="52">
        <v>86</v>
      </c>
      <c r="E35" s="52">
        <v>23</v>
      </c>
      <c r="F35" s="53" t="s">
        <v>84</v>
      </c>
    </row>
    <row r="36" spans="1:6" s="615" customFormat="1" ht="17.149999999999999" customHeight="1">
      <c r="A36" s="51" t="s">
        <v>85</v>
      </c>
      <c r="B36" s="52">
        <v>939</v>
      </c>
      <c r="C36" s="52">
        <v>359</v>
      </c>
      <c r="D36" s="52">
        <v>504</v>
      </c>
      <c r="E36" s="52">
        <v>220</v>
      </c>
      <c r="F36" s="53" t="s">
        <v>86</v>
      </c>
    </row>
    <row r="37" spans="1:6" s="611" customFormat="1" ht="17.149999999999999" customHeight="1">
      <c r="A37" s="51" t="s">
        <v>87</v>
      </c>
      <c r="B37" s="52">
        <v>867</v>
      </c>
      <c r="C37" s="52">
        <v>308</v>
      </c>
      <c r="D37" s="52">
        <v>324</v>
      </c>
      <c r="E37" s="52">
        <v>128</v>
      </c>
      <c r="F37" s="53" t="s">
        <v>88</v>
      </c>
    </row>
    <row r="38" spans="1:6" s="611" customFormat="1" ht="17.149999999999999" customHeight="1">
      <c r="A38" s="51" t="s">
        <v>89</v>
      </c>
      <c r="B38" s="52">
        <v>305</v>
      </c>
      <c r="C38" s="52">
        <v>130</v>
      </c>
      <c r="D38" s="52">
        <v>286</v>
      </c>
      <c r="E38" s="52">
        <v>125</v>
      </c>
      <c r="F38" s="53" t="s">
        <v>90</v>
      </c>
    </row>
    <row r="39" spans="1:6" s="611" customFormat="1" ht="17.149999999999999" customHeight="1">
      <c r="A39" s="61" t="s">
        <v>91</v>
      </c>
      <c r="B39" s="174">
        <f>SUM(B40:B46)</f>
        <v>7575</v>
      </c>
      <c r="C39" s="174">
        <f>SUM(C40:C46)</f>
        <v>3498</v>
      </c>
      <c r="D39" s="174">
        <f>SUM(D40:D46)</f>
        <v>1432</v>
      </c>
      <c r="E39" s="174">
        <f>SUM(E40:E46)</f>
        <v>613</v>
      </c>
      <c r="F39" s="50" t="s">
        <v>92</v>
      </c>
    </row>
    <row r="40" spans="1:6" s="611" customFormat="1" ht="17.149999999999999" customHeight="1">
      <c r="A40" s="59" t="s">
        <v>93</v>
      </c>
      <c r="B40" s="52">
        <v>1533</v>
      </c>
      <c r="C40" s="52">
        <v>717</v>
      </c>
      <c r="D40" s="52">
        <v>287</v>
      </c>
      <c r="E40" s="52">
        <v>130</v>
      </c>
      <c r="F40" s="58" t="s">
        <v>94</v>
      </c>
    </row>
    <row r="41" spans="1:6" s="611" customFormat="1" ht="17.149999999999999" customHeight="1">
      <c r="A41" s="59" t="s">
        <v>95</v>
      </c>
      <c r="B41" s="52">
        <v>959</v>
      </c>
      <c r="C41" s="52">
        <v>366</v>
      </c>
      <c r="D41" s="52">
        <v>286</v>
      </c>
      <c r="E41" s="52">
        <v>133</v>
      </c>
      <c r="F41" s="53" t="s">
        <v>96</v>
      </c>
    </row>
    <row r="42" spans="1:6" s="611" customFormat="1" ht="17.149999999999999" customHeight="1">
      <c r="A42" s="59" t="s">
        <v>97</v>
      </c>
      <c r="B42" s="52">
        <v>850</v>
      </c>
      <c r="C42" s="52">
        <v>495</v>
      </c>
      <c r="D42" s="52">
        <v>0</v>
      </c>
      <c r="E42" s="52">
        <v>0</v>
      </c>
      <c r="F42" s="53" t="s">
        <v>98</v>
      </c>
    </row>
    <row r="43" spans="1:6" s="611" customFormat="1" ht="17.149999999999999" customHeight="1">
      <c r="A43" s="59" t="s">
        <v>99</v>
      </c>
      <c r="B43" s="52">
        <v>1684</v>
      </c>
      <c r="C43" s="52">
        <v>878</v>
      </c>
      <c r="D43" s="52">
        <v>32</v>
      </c>
      <c r="E43" s="52">
        <v>14</v>
      </c>
      <c r="F43" s="53" t="s">
        <v>100</v>
      </c>
    </row>
    <row r="44" spans="1:6" s="611" customFormat="1" ht="17.149999999999999" customHeight="1">
      <c r="A44" s="59" t="s">
        <v>101</v>
      </c>
      <c r="B44" s="52">
        <v>998</v>
      </c>
      <c r="C44" s="52">
        <v>302</v>
      </c>
      <c r="D44" s="52">
        <v>402</v>
      </c>
      <c r="E44" s="52">
        <v>130</v>
      </c>
      <c r="F44" s="58" t="s">
        <v>102</v>
      </c>
    </row>
    <row r="45" spans="1:6" s="611" customFormat="1" ht="17.149999999999999" customHeight="1">
      <c r="A45" s="59" t="s">
        <v>103</v>
      </c>
      <c r="B45" s="52">
        <v>434</v>
      </c>
      <c r="C45" s="52">
        <v>153</v>
      </c>
      <c r="D45" s="52">
        <v>141</v>
      </c>
      <c r="E45" s="52">
        <v>64</v>
      </c>
      <c r="F45" s="58" t="s">
        <v>104</v>
      </c>
    </row>
    <row r="46" spans="1:6" s="615" customFormat="1" ht="17.149999999999999" customHeight="1">
      <c r="A46" s="59" t="s">
        <v>105</v>
      </c>
      <c r="B46" s="52">
        <v>1117</v>
      </c>
      <c r="C46" s="52">
        <v>587</v>
      </c>
      <c r="D46" s="52">
        <v>284</v>
      </c>
      <c r="E46" s="52">
        <v>142</v>
      </c>
      <c r="F46" s="53" t="s">
        <v>106</v>
      </c>
    </row>
    <row r="47" spans="1:6" s="611" customFormat="1" ht="17.149999999999999" customHeight="1">
      <c r="A47" s="62" t="s">
        <v>107</v>
      </c>
      <c r="B47" s="174">
        <f>SUM(B48:B52)</f>
        <v>4391</v>
      </c>
      <c r="C47" s="174">
        <f>SUM(C48:C52)</f>
        <v>1366</v>
      </c>
      <c r="D47" s="174">
        <f>SUM(D48:D52)</f>
        <v>1627</v>
      </c>
      <c r="E47" s="174">
        <f>SUM(E48:E52)</f>
        <v>523</v>
      </c>
      <c r="F47" s="50" t="s">
        <v>108</v>
      </c>
    </row>
    <row r="48" spans="1:6" s="611" customFormat="1" ht="17.149999999999999" customHeight="1">
      <c r="A48" s="54" t="s">
        <v>109</v>
      </c>
      <c r="B48" s="52">
        <v>808</v>
      </c>
      <c r="C48" s="52">
        <v>230</v>
      </c>
      <c r="D48" s="52">
        <v>523</v>
      </c>
      <c r="E48" s="52">
        <v>154</v>
      </c>
      <c r="F48" s="53" t="s">
        <v>110</v>
      </c>
    </row>
    <row r="49" spans="1:6" s="110" customFormat="1" ht="17.149999999999999" customHeight="1">
      <c r="A49" s="59" t="s">
        <v>111</v>
      </c>
      <c r="B49" s="52">
        <v>1046</v>
      </c>
      <c r="C49" s="52">
        <v>351</v>
      </c>
      <c r="D49" s="52">
        <v>381</v>
      </c>
      <c r="E49" s="52">
        <v>135</v>
      </c>
      <c r="F49" s="53" t="s">
        <v>112</v>
      </c>
    </row>
    <row r="50" spans="1:6" s="611" customFormat="1" ht="17.149999999999999" customHeight="1">
      <c r="A50" s="59" t="s">
        <v>113</v>
      </c>
      <c r="B50" s="52">
        <v>790</v>
      </c>
      <c r="C50" s="52">
        <v>215</v>
      </c>
      <c r="D50" s="52">
        <v>337</v>
      </c>
      <c r="E50" s="52">
        <v>106</v>
      </c>
      <c r="F50" s="53" t="s">
        <v>114</v>
      </c>
    </row>
    <row r="51" spans="1:6" s="611" customFormat="1" ht="17.149999999999999" customHeight="1">
      <c r="A51" s="59" t="s">
        <v>115</v>
      </c>
      <c r="B51" s="52">
        <v>715</v>
      </c>
      <c r="C51" s="52">
        <v>206</v>
      </c>
      <c r="D51" s="52">
        <v>260</v>
      </c>
      <c r="E51" s="52">
        <v>85</v>
      </c>
      <c r="F51" s="53" t="s">
        <v>116</v>
      </c>
    </row>
    <row r="52" spans="1:6" s="611" customFormat="1" ht="17.149999999999999" customHeight="1">
      <c r="A52" s="59" t="s">
        <v>117</v>
      </c>
      <c r="B52" s="52">
        <v>1032</v>
      </c>
      <c r="C52" s="52">
        <v>364</v>
      </c>
      <c r="D52" s="52">
        <v>126</v>
      </c>
      <c r="E52" s="52">
        <v>43</v>
      </c>
      <c r="F52" s="58" t="s">
        <v>118</v>
      </c>
    </row>
    <row r="53" spans="1:6" s="611" customFormat="1" ht="12.75" customHeight="1">
      <c r="B53" s="244"/>
      <c r="C53" s="225"/>
      <c r="D53" s="616"/>
      <c r="E53" s="616"/>
      <c r="F53" s="617"/>
    </row>
    <row r="54" spans="1:6" s="611" customFormat="1" ht="12.75" customHeight="1">
      <c r="A54" s="235"/>
      <c r="B54" s="244"/>
      <c r="C54" s="225"/>
      <c r="D54" s="616"/>
      <c r="E54" s="616"/>
      <c r="F54" s="617"/>
    </row>
    <row r="55" spans="1:6" s="611" customFormat="1" ht="17.25" customHeight="1">
      <c r="A55" s="572" t="s">
        <v>502</v>
      </c>
      <c r="B55" s="597"/>
      <c r="C55" s="597"/>
      <c r="D55" s="225"/>
      <c r="E55" s="1920" t="s">
        <v>503</v>
      </c>
      <c r="F55" s="1920"/>
    </row>
    <row r="56" spans="1:6" s="611" customFormat="1" ht="12.75" customHeight="1">
      <c r="A56" s="597"/>
      <c r="B56" s="597"/>
      <c r="C56" s="597"/>
      <c r="D56" s="225"/>
      <c r="E56" s="600"/>
      <c r="F56" s="601"/>
    </row>
    <row r="57" spans="1:6" s="611" customFormat="1" ht="19.5" customHeight="1">
      <c r="A57" s="602" t="s">
        <v>528</v>
      </c>
      <c r="B57" s="604"/>
      <c r="C57" s="604"/>
      <c r="D57" s="225"/>
      <c r="E57" s="1926" t="s">
        <v>531</v>
      </c>
      <c r="F57" s="1926"/>
    </row>
    <row r="58" spans="1:6" s="611" customFormat="1" ht="18.75" customHeight="1">
      <c r="A58" s="602" t="s">
        <v>430</v>
      </c>
      <c r="B58" s="604"/>
      <c r="C58" s="604"/>
      <c r="D58" s="225"/>
      <c r="E58" s="605"/>
      <c r="F58" s="618" t="s">
        <v>532</v>
      </c>
    </row>
    <row r="59" spans="1:6" s="611" customFormat="1" ht="15" customHeight="1">
      <c r="A59" s="597"/>
      <c r="B59" s="597"/>
      <c r="C59" s="597"/>
      <c r="D59" s="225"/>
      <c r="E59" s="600"/>
      <c r="F59" s="110"/>
    </row>
    <row r="60" spans="1:6" s="611" customFormat="1" ht="15" customHeight="1">
      <c r="A60" s="1826" t="s">
        <v>2309</v>
      </c>
      <c r="B60" s="1908" t="s">
        <v>518</v>
      </c>
      <c r="C60" s="1908"/>
      <c r="D60" s="1923" t="s">
        <v>519</v>
      </c>
      <c r="E60" s="1923"/>
      <c r="F60" s="1820" t="s">
        <v>2310</v>
      </c>
    </row>
    <row r="61" spans="1:6" s="611" customFormat="1" ht="15" customHeight="1">
      <c r="A61" s="597"/>
      <c r="B61" s="1914" t="s">
        <v>458</v>
      </c>
      <c r="C61" s="1914"/>
      <c r="D61" s="1925" t="s">
        <v>339</v>
      </c>
      <c r="E61" s="1925"/>
      <c r="F61" s="110"/>
    </row>
    <row r="62" spans="1:6" s="611" customFormat="1" ht="15" customHeight="1">
      <c r="A62" s="503"/>
      <c r="B62" s="619" t="s">
        <v>16</v>
      </c>
      <c r="C62" s="619" t="s">
        <v>278</v>
      </c>
      <c r="D62" s="608" t="s">
        <v>16</v>
      </c>
      <c r="E62" s="608" t="s">
        <v>278</v>
      </c>
      <c r="F62" s="597"/>
    </row>
    <row r="63" spans="1:6" s="615" customFormat="1" ht="15" customHeight="1">
      <c r="A63" s="167"/>
      <c r="B63" s="620" t="s">
        <v>217</v>
      </c>
      <c r="C63" s="293" t="s">
        <v>9</v>
      </c>
      <c r="D63" s="609" t="s">
        <v>217</v>
      </c>
      <c r="E63" s="610" t="s">
        <v>9</v>
      </c>
      <c r="F63" s="170"/>
    </row>
    <row r="64" spans="1:6" s="611" customFormat="1" ht="15" customHeight="1">
      <c r="A64" s="570"/>
      <c r="B64" s="557"/>
      <c r="C64" s="557"/>
      <c r="D64" s="557"/>
      <c r="E64" s="557"/>
      <c r="F64" s="206"/>
    </row>
    <row r="65" spans="1:6" s="611" customFormat="1" ht="13.5" customHeight="1">
      <c r="A65" s="65" t="s">
        <v>121</v>
      </c>
      <c r="B65" s="200">
        <f>SUM(B66:B74)</f>
        <v>11216</v>
      </c>
      <c r="C65" s="200">
        <f>SUM(C66:C74)</f>
        <v>4994</v>
      </c>
      <c r="D65" s="200">
        <f>SUM(D66:D74)</f>
        <v>1674</v>
      </c>
      <c r="E65" s="200">
        <f>SUM(E66:E74)</f>
        <v>703</v>
      </c>
      <c r="F65" s="66" t="s">
        <v>122</v>
      </c>
    </row>
    <row r="66" spans="1:6" s="611" customFormat="1" ht="13.5" customHeight="1">
      <c r="A66" s="201" t="s">
        <v>123</v>
      </c>
      <c r="B66" s="52">
        <v>406</v>
      </c>
      <c r="C66" s="52">
        <v>171</v>
      </c>
      <c r="D66" s="52">
        <v>124</v>
      </c>
      <c r="E66" s="52">
        <v>51</v>
      </c>
      <c r="F66" s="202" t="s">
        <v>124</v>
      </c>
    </row>
    <row r="67" spans="1:6" s="611" customFormat="1" ht="13.5" customHeight="1">
      <c r="A67" s="201" t="s">
        <v>125</v>
      </c>
      <c r="B67" s="52">
        <v>830</v>
      </c>
      <c r="C67" s="52">
        <v>317</v>
      </c>
      <c r="D67" s="52">
        <v>89</v>
      </c>
      <c r="E67" s="52">
        <v>40</v>
      </c>
      <c r="F67" s="202" t="s">
        <v>126</v>
      </c>
    </row>
    <row r="68" spans="1:6" s="611" customFormat="1" ht="13.5" customHeight="1">
      <c r="A68" s="203" t="s">
        <v>223</v>
      </c>
      <c r="B68" s="176">
        <v>5221</v>
      </c>
      <c r="C68" s="176">
        <v>2491</v>
      </c>
      <c r="D68" s="176">
        <v>0</v>
      </c>
      <c r="E68" s="176">
        <v>0</v>
      </c>
      <c r="F68" s="202" t="s">
        <v>128</v>
      </c>
    </row>
    <row r="69" spans="1:6" s="615" customFormat="1" ht="13.5" customHeight="1">
      <c r="A69" s="201" t="s">
        <v>129</v>
      </c>
      <c r="B69" s="52">
        <v>1156</v>
      </c>
      <c r="C69" s="52">
        <v>528</v>
      </c>
      <c r="D69" s="52">
        <v>395</v>
      </c>
      <c r="E69" s="52">
        <v>180</v>
      </c>
      <c r="F69" s="202" t="s">
        <v>130</v>
      </c>
    </row>
    <row r="70" spans="1:6" s="611" customFormat="1" ht="13.5" customHeight="1">
      <c r="A70" s="201" t="s">
        <v>131</v>
      </c>
      <c r="B70" s="52">
        <v>491</v>
      </c>
      <c r="C70" s="52">
        <v>208</v>
      </c>
      <c r="D70" s="52">
        <v>187</v>
      </c>
      <c r="E70" s="52">
        <v>77</v>
      </c>
      <c r="F70" s="202" t="s">
        <v>132</v>
      </c>
    </row>
    <row r="71" spans="1:6" s="611" customFormat="1" ht="13.5" customHeight="1">
      <c r="A71" s="201" t="s">
        <v>133</v>
      </c>
      <c r="B71" s="52">
        <v>827</v>
      </c>
      <c r="C71" s="52">
        <v>399</v>
      </c>
      <c r="D71" s="52">
        <v>290</v>
      </c>
      <c r="E71" s="52">
        <v>125</v>
      </c>
      <c r="F71" s="202" t="s">
        <v>134</v>
      </c>
    </row>
    <row r="72" spans="1:6" s="611" customFormat="1" ht="13.5" customHeight="1">
      <c r="A72" s="201" t="s">
        <v>135</v>
      </c>
      <c r="B72" s="52">
        <v>797</v>
      </c>
      <c r="C72" s="52">
        <v>342</v>
      </c>
      <c r="D72" s="52">
        <v>102</v>
      </c>
      <c r="E72" s="52">
        <v>36</v>
      </c>
      <c r="F72" s="202" t="s">
        <v>136</v>
      </c>
    </row>
    <row r="73" spans="1:6" s="611" customFormat="1" ht="13.5" customHeight="1">
      <c r="A73" s="201" t="s">
        <v>137</v>
      </c>
      <c r="B73" s="52">
        <v>912</v>
      </c>
      <c r="C73" s="52">
        <v>350</v>
      </c>
      <c r="D73" s="52">
        <v>250</v>
      </c>
      <c r="E73" s="52">
        <v>102</v>
      </c>
      <c r="F73" s="202" t="s">
        <v>138</v>
      </c>
    </row>
    <row r="74" spans="1:6" s="611" customFormat="1" ht="13.5" customHeight="1">
      <c r="A74" s="201" t="s">
        <v>139</v>
      </c>
      <c r="B74" s="52">
        <v>576</v>
      </c>
      <c r="C74" s="52">
        <v>188</v>
      </c>
      <c r="D74" s="52">
        <v>237</v>
      </c>
      <c r="E74" s="52">
        <v>92</v>
      </c>
      <c r="F74" s="202" t="s">
        <v>140</v>
      </c>
    </row>
    <row r="75" spans="1:6" s="611" customFormat="1" ht="13.5" customHeight="1">
      <c r="A75" s="71" t="s">
        <v>141</v>
      </c>
      <c r="B75" s="200">
        <f>SUM(B76:B83)</f>
        <v>6982</v>
      </c>
      <c r="C75" s="200">
        <f>SUM(C76:C83)</f>
        <v>2505</v>
      </c>
      <c r="D75" s="200">
        <f>SUM(D76:D83)</f>
        <v>2325</v>
      </c>
      <c r="E75" s="200">
        <f>SUM(E76:E83)</f>
        <v>812</v>
      </c>
      <c r="F75" s="72" t="s">
        <v>142</v>
      </c>
    </row>
    <row r="76" spans="1:6" s="615" customFormat="1" ht="13.5" customHeight="1">
      <c r="A76" s="201" t="s">
        <v>143</v>
      </c>
      <c r="B76" s="52">
        <v>733</v>
      </c>
      <c r="C76" s="52">
        <v>175</v>
      </c>
      <c r="D76" s="52">
        <v>371</v>
      </c>
      <c r="E76" s="52">
        <v>90</v>
      </c>
      <c r="F76" s="202" t="s">
        <v>144</v>
      </c>
    </row>
    <row r="77" spans="1:6" ht="13.5" customHeight="1">
      <c r="A77" s="201" t="s">
        <v>145</v>
      </c>
      <c r="B77" s="52">
        <v>402</v>
      </c>
      <c r="C77" s="52">
        <v>131</v>
      </c>
      <c r="D77" s="52">
        <v>231</v>
      </c>
      <c r="E77" s="52">
        <v>83</v>
      </c>
      <c r="F77" s="202" t="s">
        <v>146</v>
      </c>
    </row>
    <row r="78" spans="1:6" ht="13.5" customHeight="1">
      <c r="A78" s="201" t="s">
        <v>147</v>
      </c>
      <c r="B78" s="52">
        <v>917</v>
      </c>
      <c r="C78" s="52">
        <v>284</v>
      </c>
      <c r="D78" s="52">
        <v>451</v>
      </c>
      <c r="E78" s="52">
        <v>154</v>
      </c>
      <c r="F78" s="202" t="s">
        <v>148</v>
      </c>
    </row>
    <row r="79" spans="1:6" ht="13.5" customHeight="1">
      <c r="A79" s="201" t="s">
        <v>149</v>
      </c>
      <c r="B79" s="52">
        <v>626</v>
      </c>
      <c r="C79" s="52">
        <v>255</v>
      </c>
      <c r="D79" s="52">
        <v>235</v>
      </c>
      <c r="E79" s="52">
        <v>97</v>
      </c>
      <c r="F79" s="202" t="s">
        <v>150</v>
      </c>
    </row>
    <row r="80" spans="1:6" ht="13.5" customHeight="1">
      <c r="A80" s="201" t="s">
        <v>151</v>
      </c>
      <c r="B80" s="52">
        <v>2364</v>
      </c>
      <c r="C80" s="52">
        <v>954</v>
      </c>
      <c r="D80" s="52">
        <v>497</v>
      </c>
      <c r="E80" s="52">
        <v>200</v>
      </c>
      <c r="F80" s="202" t="s">
        <v>152</v>
      </c>
    </row>
    <row r="81" spans="1:6" ht="13.5" customHeight="1">
      <c r="A81" s="201" t="s">
        <v>153</v>
      </c>
      <c r="B81" s="52">
        <v>544</v>
      </c>
      <c r="C81" s="52">
        <v>201</v>
      </c>
      <c r="D81" s="52">
        <v>277</v>
      </c>
      <c r="E81" s="52">
        <v>89</v>
      </c>
      <c r="F81" s="202" t="s">
        <v>154</v>
      </c>
    </row>
    <row r="82" spans="1:6" ht="13.5" customHeight="1">
      <c r="A82" s="201" t="s">
        <v>155</v>
      </c>
      <c r="B82" s="52">
        <v>1088</v>
      </c>
      <c r="C82" s="52">
        <v>396</v>
      </c>
      <c r="D82" s="52">
        <v>186</v>
      </c>
      <c r="E82" s="52">
        <v>80</v>
      </c>
      <c r="F82" s="202" t="s">
        <v>1868</v>
      </c>
    </row>
    <row r="83" spans="1:6" ht="13.5" customHeight="1">
      <c r="A83" s="201" t="s">
        <v>156</v>
      </c>
      <c r="B83" s="52">
        <v>308</v>
      </c>
      <c r="C83" s="52">
        <v>109</v>
      </c>
      <c r="D83" s="52">
        <v>77</v>
      </c>
      <c r="E83" s="52">
        <v>19</v>
      </c>
      <c r="F83" s="202" t="s">
        <v>157</v>
      </c>
    </row>
    <row r="84" spans="1:6" ht="13.5" customHeight="1">
      <c r="A84" s="73" t="s">
        <v>158</v>
      </c>
      <c r="B84" s="200">
        <f>SUM(B85:B89)</f>
        <v>3624</v>
      </c>
      <c r="C84" s="200">
        <f>SUM(C85:C89)</f>
        <v>820</v>
      </c>
      <c r="D84" s="200">
        <f>SUM(D85:D89)</f>
        <v>1708</v>
      </c>
      <c r="E84" s="200">
        <f>SUM(E85:E89)</f>
        <v>379</v>
      </c>
      <c r="F84" s="66" t="s">
        <v>159</v>
      </c>
    </row>
    <row r="85" spans="1:6" ht="13.5" customHeight="1">
      <c r="A85" s="201" t="s">
        <v>160</v>
      </c>
      <c r="B85" s="52">
        <v>966</v>
      </c>
      <c r="C85" s="52">
        <v>254</v>
      </c>
      <c r="D85" s="52">
        <v>215</v>
      </c>
      <c r="E85" s="52">
        <v>62</v>
      </c>
      <c r="F85" s="202" t="s">
        <v>161</v>
      </c>
    </row>
    <row r="86" spans="1:6" ht="13.5" customHeight="1">
      <c r="A86" s="201" t="s">
        <v>162</v>
      </c>
      <c r="B86" s="52">
        <v>585</v>
      </c>
      <c r="C86" s="52">
        <v>149</v>
      </c>
      <c r="D86" s="52">
        <v>277</v>
      </c>
      <c r="E86" s="52">
        <v>74</v>
      </c>
      <c r="F86" s="202" t="s">
        <v>163</v>
      </c>
    </row>
    <row r="87" spans="1:6" ht="13.5" customHeight="1">
      <c r="A87" s="201" t="s">
        <v>164</v>
      </c>
      <c r="B87" s="52">
        <v>641</v>
      </c>
      <c r="C87" s="52">
        <v>158</v>
      </c>
      <c r="D87" s="52">
        <v>294</v>
      </c>
      <c r="E87" s="52">
        <v>80</v>
      </c>
      <c r="F87" s="202" t="s">
        <v>165</v>
      </c>
    </row>
    <row r="88" spans="1:6" ht="13.5" customHeight="1">
      <c r="A88" s="201" t="s">
        <v>166</v>
      </c>
      <c r="B88" s="52">
        <v>673</v>
      </c>
      <c r="C88" s="52">
        <v>132</v>
      </c>
      <c r="D88" s="52">
        <v>374</v>
      </c>
      <c r="E88" s="52">
        <v>80</v>
      </c>
      <c r="F88" s="202" t="s">
        <v>167</v>
      </c>
    </row>
    <row r="89" spans="1:6" ht="13.5" customHeight="1">
      <c r="A89" s="201" t="s">
        <v>168</v>
      </c>
      <c r="B89" s="52">
        <v>759</v>
      </c>
      <c r="C89" s="52">
        <v>127</v>
      </c>
      <c r="D89" s="52">
        <v>548</v>
      </c>
      <c r="E89" s="52">
        <v>83</v>
      </c>
      <c r="F89" s="202" t="s">
        <v>169</v>
      </c>
    </row>
    <row r="90" spans="1:6" ht="13.5" customHeight="1">
      <c r="A90" s="71" t="s">
        <v>170</v>
      </c>
      <c r="B90" s="200">
        <f>SUM(B91:B96)</f>
        <v>5272</v>
      </c>
      <c r="C90" s="200">
        <f>SUM(C91:C96)</f>
        <v>1712</v>
      </c>
      <c r="D90" s="200">
        <f>SUM(D91:D96)</f>
        <v>1663</v>
      </c>
      <c r="E90" s="200">
        <f>SUM(E91:E96)</f>
        <v>516</v>
      </c>
      <c r="F90" s="72" t="s">
        <v>171</v>
      </c>
    </row>
    <row r="91" spans="1:6" s="260" customFormat="1" ht="13.5" customHeight="1">
      <c r="A91" s="201" t="s">
        <v>172</v>
      </c>
      <c r="B91" s="52">
        <v>1239</v>
      </c>
      <c r="C91" s="52">
        <v>461</v>
      </c>
      <c r="D91" s="52">
        <v>301</v>
      </c>
      <c r="E91" s="52">
        <v>103</v>
      </c>
      <c r="F91" s="202" t="s">
        <v>173</v>
      </c>
    </row>
    <row r="92" spans="1:6" s="260" customFormat="1" ht="13.5" customHeight="1">
      <c r="A92" s="201" t="s">
        <v>174</v>
      </c>
      <c r="B92" s="52">
        <v>767</v>
      </c>
      <c r="C92" s="52">
        <v>204</v>
      </c>
      <c r="D92" s="52">
        <v>513</v>
      </c>
      <c r="E92" s="52">
        <v>140</v>
      </c>
      <c r="F92" s="202" t="s">
        <v>1870</v>
      </c>
    </row>
    <row r="93" spans="1:6" s="260" customFormat="1" ht="13.5" customHeight="1">
      <c r="A93" s="201" t="s">
        <v>176</v>
      </c>
      <c r="B93" s="52">
        <v>1232</v>
      </c>
      <c r="C93" s="52">
        <v>472</v>
      </c>
      <c r="D93" s="52">
        <v>110</v>
      </c>
      <c r="E93" s="52">
        <v>39</v>
      </c>
      <c r="F93" s="202" t="s">
        <v>1875</v>
      </c>
    </row>
    <row r="94" spans="1:6" s="260" customFormat="1" ht="13.5" customHeight="1">
      <c r="A94" s="201" t="s">
        <v>178</v>
      </c>
      <c r="B94" s="52">
        <v>1216</v>
      </c>
      <c r="C94" s="52">
        <v>364</v>
      </c>
      <c r="D94" s="52">
        <v>391</v>
      </c>
      <c r="E94" s="52">
        <v>128</v>
      </c>
      <c r="F94" s="202" t="s">
        <v>179</v>
      </c>
    </row>
    <row r="95" spans="1:6" s="260" customFormat="1" ht="13.5" customHeight="1">
      <c r="A95" s="201" t="s">
        <v>180</v>
      </c>
      <c r="B95" s="52">
        <v>339</v>
      </c>
      <c r="C95" s="52">
        <v>99</v>
      </c>
      <c r="D95" s="52">
        <v>153</v>
      </c>
      <c r="E95" s="52">
        <v>46</v>
      </c>
      <c r="F95" s="202" t="s">
        <v>181</v>
      </c>
    </row>
    <row r="96" spans="1:6" s="260" customFormat="1" ht="13.5" customHeight="1">
      <c r="A96" s="201" t="s">
        <v>182</v>
      </c>
      <c r="B96" s="52">
        <v>479</v>
      </c>
      <c r="C96" s="52">
        <v>112</v>
      </c>
      <c r="D96" s="52">
        <v>195</v>
      </c>
      <c r="E96" s="52">
        <v>60</v>
      </c>
      <c r="F96" s="202" t="s">
        <v>183</v>
      </c>
    </row>
    <row r="97" spans="1:6" s="260" customFormat="1" ht="13.5" customHeight="1">
      <c r="A97" s="74" t="s">
        <v>184</v>
      </c>
      <c r="B97" s="200">
        <f>SUM(B98:B101)</f>
        <v>1263</v>
      </c>
      <c r="C97" s="200">
        <f>SUM(C98:C101)</f>
        <v>372</v>
      </c>
      <c r="D97" s="200">
        <f>SUM(D98:D101)</f>
        <v>391</v>
      </c>
      <c r="E97" s="200">
        <f>SUM(E98:E101)</f>
        <v>101</v>
      </c>
      <c r="F97" s="72" t="s">
        <v>185</v>
      </c>
    </row>
    <row r="98" spans="1:6" s="260" customFormat="1" ht="13.5" customHeight="1">
      <c r="A98" s="201" t="s">
        <v>186</v>
      </c>
      <c r="B98" s="52">
        <v>141</v>
      </c>
      <c r="C98" s="52">
        <v>38</v>
      </c>
      <c r="D98" s="52">
        <v>40</v>
      </c>
      <c r="E98" s="52">
        <v>6</v>
      </c>
      <c r="F98" s="202" t="s">
        <v>187</v>
      </c>
    </row>
    <row r="99" spans="1:6" s="260" customFormat="1" ht="13.5" customHeight="1">
      <c r="A99" s="201" t="s">
        <v>188</v>
      </c>
      <c r="B99" s="52">
        <v>578</v>
      </c>
      <c r="C99" s="52">
        <v>181</v>
      </c>
      <c r="D99" s="52">
        <v>178</v>
      </c>
      <c r="E99" s="52">
        <v>52</v>
      </c>
      <c r="F99" s="202" t="s">
        <v>189</v>
      </c>
    </row>
    <row r="100" spans="1:6" s="260" customFormat="1" ht="13.5" customHeight="1">
      <c r="A100" s="201" t="s">
        <v>190</v>
      </c>
      <c r="B100" s="52">
        <v>300</v>
      </c>
      <c r="C100" s="52">
        <v>79</v>
      </c>
      <c r="D100" s="52">
        <v>173</v>
      </c>
      <c r="E100" s="52">
        <v>43</v>
      </c>
      <c r="F100" s="202" t="s">
        <v>191</v>
      </c>
    </row>
    <row r="101" spans="1:6" s="260" customFormat="1" ht="13.5" customHeight="1">
      <c r="A101" s="201" t="s">
        <v>192</v>
      </c>
      <c r="B101" s="52">
        <v>244</v>
      </c>
      <c r="C101" s="52">
        <v>74</v>
      </c>
      <c r="D101" s="52">
        <v>0</v>
      </c>
      <c r="E101" s="52">
        <v>0</v>
      </c>
      <c r="F101" s="202" t="s">
        <v>193</v>
      </c>
    </row>
    <row r="102" spans="1:6" s="260" customFormat="1" ht="13.5" customHeight="1">
      <c r="A102" s="65" t="s">
        <v>194</v>
      </c>
      <c r="B102" s="200">
        <f>SUM(B103:B106)</f>
        <v>965</v>
      </c>
      <c r="C102" s="200">
        <f>SUM(C103:C106)</f>
        <v>306</v>
      </c>
      <c r="D102" s="200">
        <f>SUM(D103:D106)</f>
        <v>28</v>
      </c>
      <c r="E102" s="200">
        <f>SUM(E103:E106)</f>
        <v>9</v>
      </c>
      <c r="F102" s="72" t="s">
        <v>195</v>
      </c>
    </row>
    <row r="103" spans="1:6" s="260" customFormat="1" ht="13.5" customHeight="1">
      <c r="A103" s="201" t="s">
        <v>196</v>
      </c>
      <c r="B103" s="52">
        <v>150</v>
      </c>
      <c r="C103" s="52">
        <v>48</v>
      </c>
      <c r="D103" s="52">
        <v>0</v>
      </c>
      <c r="E103" s="52">
        <v>0</v>
      </c>
      <c r="F103" s="202" t="s">
        <v>197</v>
      </c>
    </row>
    <row r="104" spans="1:6" s="260" customFormat="1" ht="13.5" customHeight="1">
      <c r="A104" s="201" t="s">
        <v>198</v>
      </c>
      <c r="B104" s="52">
        <v>182</v>
      </c>
      <c r="C104" s="52">
        <v>41</v>
      </c>
      <c r="D104" s="52">
        <v>0</v>
      </c>
      <c r="E104" s="52">
        <v>0</v>
      </c>
      <c r="F104" s="202" t="s">
        <v>199</v>
      </c>
    </row>
    <row r="105" spans="1:6" s="260" customFormat="1" ht="13.5" customHeight="1">
      <c r="A105" s="201" t="s">
        <v>200</v>
      </c>
      <c r="B105" s="52">
        <v>569</v>
      </c>
      <c r="C105" s="52">
        <v>198</v>
      </c>
      <c r="D105" s="52">
        <v>0</v>
      </c>
      <c r="E105" s="52">
        <v>0</v>
      </c>
      <c r="F105" s="202" t="s">
        <v>201</v>
      </c>
    </row>
    <row r="106" spans="1:6" s="260" customFormat="1" ht="13.5" customHeight="1">
      <c r="A106" s="201" t="s">
        <v>202</v>
      </c>
      <c r="B106" s="52">
        <v>64</v>
      </c>
      <c r="C106" s="52">
        <v>19</v>
      </c>
      <c r="D106" s="52">
        <v>28</v>
      </c>
      <c r="E106" s="52">
        <v>9</v>
      </c>
      <c r="F106" s="202" t="s">
        <v>203</v>
      </c>
    </row>
    <row r="107" spans="1:6" s="260" customFormat="1" ht="13.5" customHeight="1">
      <c r="A107" s="74" t="s">
        <v>204</v>
      </c>
      <c r="B107" s="200">
        <f>SUM(B108:B109)</f>
        <v>299</v>
      </c>
      <c r="C107" s="200">
        <f>SUM(C108:C109)</f>
        <v>87</v>
      </c>
      <c r="D107" s="200">
        <f>SUM(D108:D109)</f>
        <v>19</v>
      </c>
      <c r="E107" s="200">
        <f>SUM(E108:E109)</f>
        <v>5</v>
      </c>
      <c r="F107" s="72" t="s">
        <v>205</v>
      </c>
    </row>
    <row r="108" spans="1:6" s="260" customFormat="1" ht="13.5" customHeight="1">
      <c r="A108" s="75" t="s">
        <v>206</v>
      </c>
      <c r="B108" s="52">
        <v>19</v>
      </c>
      <c r="C108" s="52">
        <v>5</v>
      </c>
      <c r="D108" s="52">
        <v>19</v>
      </c>
      <c r="E108" s="52">
        <v>5</v>
      </c>
      <c r="F108" s="76" t="s">
        <v>207</v>
      </c>
    </row>
    <row r="109" spans="1:6" s="260" customFormat="1" ht="13.5" customHeight="1">
      <c r="A109" s="51" t="s">
        <v>208</v>
      </c>
      <c r="B109" s="52">
        <v>280</v>
      </c>
      <c r="C109" s="52">
        <v>82</v>
      </c>
      <c r="D109" s="52">
        <v>0</v>
      </c>
      <c r="E109" s="52">
        <v>0</v>
      </c>
      <c r="F109" s="76" t="s">
        <v>209</v>
      </c>
    </row>
    <row r="110" spans="1:6" s="260" customFormat="1" ht="34" customHeight="1">
      <c r="A110" s="1536" t="s">
        <v>226</v>
      </c>
      <c r="B110" s="1537">
        <f>'qualif 27'!B47+'qualif 27'!B39+'qualif 27'!B29+'qualif 27'!B20+'qualif 27'!B11+'qualif 27'!B107+'qualif 27'!B102+'qualif 27'!B97+'qualif 27'!B90+'qualif 27'!B84+'qualif 27'!B75+'qualif 27'!B65</f>
        <v>59729</v>
      </c>
      <c r="C110" s="1537">
        <f>'qualif 27'!C47+'qualif 27'!C39+'qualif 27'!C29+'qualif 27'!C20+'qualif 27'!C11+'qualif 27'!C107+'qualif 27'!C102+'qualif 27'!C97+'qualif 27'!C90+'qualif 27'!C84+'qualif 27'!C75+'qualif 27'!C65</f>
        <v>22786</v>
      </c>
      <c r="D110" s="1537">
        <f>'qualif 27'!D47+'qualif 27'!D39+'qualif 27'!D29+'qualif 27'!D20+'qualif 27'!D11+'qualif 27'!D107+'qualif 27'!D102+'qualif 27'!D97+'qualif 27'!D90+'qualif 27'!D84+'qualif 27'!D75+'qualif 27'!D65</f>
        <v>15109</v>
      </c>
      <c r="E110" s="1537">
        <f>'qualif 27'!E47+'qualif 27'!E39+'qualif 27'!E29+'qualif 27'!E20+'qualif 27'!E11+'qualif 27'!E107+'qualif 27'!E102+'qualif 27'!E97+'qualif 27'!E90+'qualif 27'!E84+'qualif 27'!E75+'qualif 27'!E65</f>
        <v>5261</v>
      </c>
      <c r="F110" s="207" t="s">
        <v>16</v>
      </c>
    </row>
    <row r="111" spans="1:6" s="260" customFormat="1" ht="15" customHeight="1">
      <c r="A111" s="204"/>
      <c r="B111" s="557"/>
      <c r="C111" s="557"/>
      <c r="D111" s="557"/>
      <c r="E111" s="557"/>
      <c r="F111" s="207"/>
    </row>
    <row r="112" spans="1:6" s="260" customFormat="1" ht="15" customHeight="1">
      <c r="A112" s="204"/>
      <c r="B112" s="557"/>
      <c r="C112" s="557"/>
      <c r="D112" s="557"/>
      <c r="E112" s="557"/>
      <c r="F112" s="207"/>
    </row>
    <row r="113" spans="1:6" s="260" customFormat="1" ht="15" customHeight="1">
      <c r="A113" s="204"/>
      <c r="B113" s="557"/>
      <c r="C113" s="557"/>
      <c r="D113" s="557"/>
      <c r="E113" s="557"/>
      <c r="F113" s="207"/>
    </row>
    <row r="114" spans="1:6" s="260" customFormat="1" ht="15" customHeight="1">
      <c r="A114" s="465"/>
      <c r="B114" s="621"/>
      <c r="C114" s="622"/>
      <c r="D114" s="584"/>
      <c r="E114" s="622"/>
      <c r="F114" s="477"/>
    </row>
    <row r="115" spans="1:6" s="260" customFormat="1" ht="15" customHeight="1">
      <c r="B115" s="31"/>
      <c r="C115" s="31"/>
      <c r="D115" s="460"/>
      <c r="E115" s="584"/>
    </row>
    <row r="116" spans="1:6" s="260" customFormat="1" ht="15" customHeight="1">
      <c r="A116" s="330"/>
      <c r="B116" s="330"/>
      <c r="C116" s="330"/>
      <c r="D116" s="330"/>
      <c r="E116" s="330"/>
      <c r="F116" s="330"/>
    </row>
    <row r="117" spans="1:6" s="260" customFormat="1" ht="15" customHeight="1">
      <c r="A117" s="1719" t="s">
        <v>1873</v>
      </c>
      <c r="B117" s="225"/>
      <c r="C117" s="225"/>
      <c r="D117" s="225"/>
      <c r="E117" s="225"/>
      <c r="F117" s="32" t="s">
        <v>1872</v>
      </c>
    </row>
    <row r="118" spans="1:6" s="260" customFormat="1" ht="15" customHeight="1">
      <c r="A118" s="1720"/>
      <c r="B118" s="225"/>
      <c r="C118" s="225"/>
      <c r="D118" s="225"/>
      <c r="E118" s="225"/>
    </row>
    <row r="119" spans="1:6" s="260" customFormat="1" ht="15" customHeight="1">
      <c r="B119" s="225"/>
      <c r="C119" s="225"/>
      <c r="D119" s="225"/>
      <c r="E119" s="225"/>
    </row>
    <row r="120" spans="1:6" s="260" customFormat="1" ht="15" customHeight="1">
      <c r="B120" s="225"/>
      <c r="C120" s="225"/>
      <c r="D120" s="225"/>
      <c r="E120" s="225"/>
    </row>
    <row r="121" spans="1:6" s="260" customFormat="1" ht="15" customHeight="1">
      <c r="B121" s="225"/>
      <c r="C121" s="225"/>
      <c r="D121" s="225"/>
      <c r="E121" s="225"/>
    </row>
    <row r="122" spans="1:6" s="260" customFormat="1" ht="15" customHeight="1">
      <c r="B122" s="225"/>
      <c r="C122" s="225"/>
      <c r="D122" s="225"/>
      <c r="E122" s="225"/>
    </row>
    <row r="123" spans="1:6" s="260" customFormat="1" ht="15" customHeight="1">
      <c r="B123" s="225"/>
      <c r="C123" s="225"/>
      <c r="D123" s="225"/>
      <c r="E123" s="225"/>
    </row>
    <row r="124" spans="1:6" s="260" customFormat="1" ht="15" customHeight="1">
      <c r="B124" s="225"/>
      <c r="C124" s="225"/>
      <c r="D124" s="225"/>
      <c r="E124" s="225"/>
    </row>
    <row r="125" spans="1:6" s="260" customFormat="1" ht="15" customHeight="1">
      <c r="B125" s="225"/>
      <c r="C125" s="225"/>
      <c r="D125" s="225"/>
      <c r="E125" s="225"/>
    </row>
    <row r="126" spans="1:6" s="260" customFormat="1" ht="15" customHeight="1">
      <c r="B126" s="225"/>
      <c r="C126" s="225"/>
      <c r="D126" s="225"/>
      <c r="E126" s="225"/>
    </row>
    <row r="127" spans="1:6" s="260" customFormat="1" ht="15" customHeight="1">
      <c r="B127" s="225"/>
      <c r="C127" s="225"/>
      <c r="D127" s="225"/>
      <c r="E127" s="225"/>
    </row>
    <row r="128" spans="1:6" s="260" customFormat="1" ht="15" customHeight="1">
      <c r="B128" s="225"/>
      <c r="C128" s="225"/>
      <c r="D128" s="225"/>
      <c r="E128" s="225"/>
    </row>
    <row r="129" spans="2:5" s="260" customFormat="1" ht="15" customHeight="1">
      <c r="B129" s="225"/>
      <c r="C129" s="225"/>
      <c r="D129" s="225"/>
      <c r="E129" s="225"/>
    </row>
    <row r="130" spans="2:5" s="260" customFormat="1" ht="15" customHeight="1">
      <c r="B130" s="225"/>
      <c r="C130" s="225"/>
      <c r="D130" s="225"/>
      <c r="E130" s="225"/>
    </row>
    <row r="131" spans="2:5" s="260" customFormat="1" ht="15" customHeight="1">
      <c r="B131" s="225"/>
      <c r="C131" s="225"/>
      <c r="D131" s="225"/>
      <c r="E131" s="225"/>
    </row>
    <row r="132" spans="2:5" s="260" customFormat="1" ht="15" customHeight="1">
      <c r="B132" s="225"/>
      <c r="C132" s="225"/>
      <c r="D132" s="225"/>
      <c r="E132" s="225"/>
    </row>
    <row r="133" spans="2:5" s="260" customFormat="1" ht="15" customHeight="1">
      <c r="B133" s="225"/>
      <c r="C133" s="225"/>
      <c r="D133" s="225"/>
      <c r="E133" s="225"/>
    </row>
    <row r="134" spans="2:5" s="260" customFormat="1" ht="15" customHeight="1">
      <c r="B134" s="225"/>
      <c r="C134" s="225"/>
      <c r="D134" s="225"/>
      <c r="E134" s="225"/>
    </row>
    <row r="135" spans="2:5" s="260" customFormat="1" ht="15" customHeight="1">
      <c r="B135" s="225"/>
      <c r="C135" s="225"/>
      <c r="D135" s="225"/>
      <c r="E135" s="225"/>
    </row>
    <row r="136" spans="2:5" s="260" customFormat="1" ht="15" customHeight="1">
      <c r="B136" s="225"/>
      <c r="C136" s="225"/>
      <c r="D136" s="225"/>
      <c r="E136" s="225"/>
    </row>
    <row r="137" spans="2:5" s="260" customFormat="1" ht="15" customHeight="1">
      <c r="B137" s="225"/>
      <c r="C137" s="225"/>
      <c r="D137" s="225"/>
      <c r="E137" s="225"/>
    </row>
    <row r="138" spans="2:5" s="260" customFormat="1" ht="15" customHeight="1">
      <c r="B138" s="225"/>
      <c r="C138" s="225"/>
      <c r="D138" s="225"/>
      <c r="E138" s="225"/>
    </row>
    <row r="139" spans="2:5" s="260" customFormat="1" ht="15" customHeight="1">
      <c r="B139" s="225"/>
      <c r="C139" s="225"/>
      <c r="D139" s="225"/>
      <c r="E139" s="225"/>
    </row>
    <row r="140" spans="2:5" s="260" customFormat="1" ht="15" customHeight="1">
      <c r="B140" s="225"/>
      <c r="C140" s="225"/>
      <c r="D140" s="225"/>
      <c r="E140" s="225"/>
    </row>
    <row r="141" spans="2:5" s="260" customFormat="1" ht="15" customHeight="1">
      <c r="B141" s="225"/>
      <c r="C141" s="225"/>
      <c r="D141" s="225"/>
      <c r="E141" s="225"/>
    </row>
    <row r="142" spans="2:5" s="260" customFormat="1" ht="15" customHeight="1">
      <c r="B142" s="225"/>
      <c r="C142" s="225"/>
      <c r="D142" s="225"/>
      <c r="E142" s="225"/>
    </row>
    <row r="143" spans="2:5" s="260" customFormat="1" ht="15" customHeight="1">
      <c r="B143" s="225"/>
      <c r="C143" s="225"/>
      <c r="D143" s="225"/>
      <c r="E143" s="225"/>
    </row>
    <row r="144" spans="2:5" s="260" customFormat="1" ht="15" customHeight="1">
      <c r="B144" s="225"/>
      <c r="C144" s="225"/>
      <c r="D144" s="225"/>
      <c r="E144" s="225"/>
    </row>
    <row r="145" spans="2:5" s="260" customFormat="1" ht="15" customHeight="1">
      <c r="B145" s="225"/>
      <c r="C145" s="225"/>
      <c r="D145" s="225"/>
      <c r="E145" s="225"/>
    </row>
    <row r="146" spans="2:5" s="260" customFormat="1" ht="15" customHeight="1">
      <c r="B146" s="225"/>
      <c r="C146" s="225"/>
      <c r="D146" s="225"/>
      <c r="E146" s="225"/>
    </row>
    <row r="147" spans="2:5" s="260" customFormat="1" ht="15" customHeight="1">
      <c r="B147" s="225"/>
      <c r="C147" s="225"/>
      <c r="D147" s="225"/>
      <c r="E147" s="225"/>
    </row>
    <row r="148" spans="2:5" s="260" customFormat="1" ht="15" customHeight="1">
      <c r="B148" s="225"/>
      <c r="C148" s="225"/>
      <c r="D148" s="225"/>
      <c r="E148" s="225"/>
    </row>
    <row r="149" spans="2:5" s="260" customFormat="1" ht="15" customHeight="1">
      <c r="B149" s="225"/>
      <c r="C149" s="225"/>
      <c r="D149" s="225"/>
      <c r="E149" s="225"/>
    </row>
    <row r="150" spans="2:5" s="260" customFormat="1" ht="15" customHeight="1">
      <c r="B150" s="225"/>
      <c r="C150" s="225"/>
      <c r="D150" s="225"/>
      <c r="E150" s="225"/>
    </row>
    <row r="151" spans="2:5" s="260" customFormat="1" ht="15" customHeight="1">
      <c r="B151" s="225"/>
      <c r="C151" s="225"/>
      <c r="D151" s="225"/>
      <c r="E151" s="225"/>
    </row>
    <row r="152" spans="2:5" s="260" customFormat="1" ht="15" customHeight="1">
      <c r="B152" s="225"/>
      <c r="C152" s="225"/>
      <c r="D152" s="225"/>
      <c r="E152" s="225"/>
    </row>
    <row r="153" spans="2:5" s="260" customFormat="1" ht="15" customHeight="1">
      <c r="B153" s="225"/>
      <c r="C153" s="225"/>
      <c r="D153" s="225"/>
      <c r="E153" s="225"/>
    </row>
    <row r="154" spans="2:5" s="260" customFormat="1" ht="15" customHeight="1">
      <c r="B154" s="225"/>
      <c r="C154" s="225"/>
      <c r="D154" s="225"/>
      <c r="E154" s="225"/>
    </row>
    <row r="155" spans="2:5" s="260" customFormat="1" ht="15" customHeight="1">
      <c r="B155" s="225"/>
      <c r="C155" s="225"/>
      <c r="D155" s="225"/>
      <c r="E155" s="225"/>
    </row>
    <row r="156" spans="2:5" s="260" customFormat="1" ht="15" customHeight="1">
      <c r="B156" s="225"/>
      <c r="C156" s="225"/>
      <c r="D156" s="225"/>
      <c r="E156" s="225"/>
    </row>
    <row r="157" spans="2:5" s="260" customFormat="1" ht="15" customHeight="1">
      <c r="B157" s="225"/>
      <c r="C157" s="225"/>
      <c r="D157" s="225"/>
      <c r="E157" s="225"/>
    </row>
    <row r="158" spans="2:5" s="260" customFormat="1" ht="15" customHeight="1">
      <c r="B158" s="225"/>
      <c r="C158" s="225"/>
      <c r="D158" s="225"/>
      <c r="E158" s="225"/>
    </row>
    <row r="159" spans="2:5" s="260" customFormat="1" ht="15" customHeight="1">
      <c r="B159" s="225"/>
      <c r="C159" s="225"/>
      <c r="D159" s="225"/>
      <c r="E159" s="225"/>
    </row>
    <row r="160" spans="2:5" s="260" customFormat="1" ht="15" customHeight="1">
      <c r="B160" s="225"/>
      <c r="C160" s="225"/>
      <c r="D160" s="225"/>
      <c r="E160" s="225"/>
    </row>
    <row r="161" spans="2:6" s="260" customFormat="1" ht="15" customHeight="1">
      <c r="B161" s="225"/>
      <c r="C161" s="225"/>
      <c r="D161" s="225"/>
      <c r="E161" s="225"/>
    </row>
    <row r="162" spans="2:6" s="260" customFormat="1" ht="15" customHeight="1">
      <c r="B162" s="225"/>
      <c r="C162" s="225"/>
      <c r="D162" s="225"/>
      <c r="E162" s="225"/>
    </row>
    <row r="163" spans="2:6" s="260" customFormat="1" ht="15" customHeight="1">
      <c r="B163" s="225"/>
      <c r="C163" s="225"/>
      <c r="D163" s="225"/>
      <c r="E163" s="225"/>
    </row>
    <row r="164" spans="2:6" s="260" customFormat="1" ht="15" customHeight="1">
      <c r="B164" s="225"/>
      <c r="C164" s="225"/>
      <c r="D164" s="225"/>
      <c r="E164" s="225"/>
    </row>
    <row r="165" spans="2:6" s="260" customFormat="1" ht="15" customHeight="1">
      <c r="B165" s="225"/>
      <c r="C165" s="225"/>
      <c r="D165" s="225"/>
      <c r="E165" s="225"/>
      <c r="F165" s="597"/>
    </row>
    <row r="166" spans="2:6" s="260" customFormat="1" ht="15" customHeight="1">
      <c r="B166" s="225"/>
      <c r="C166" s="225"/>
      <c r="D166" s="225"/>
      <c r="E166" s="225"/>
      <c r="F166" s="597"/>
    </row>
    <row r="167" spans="2:6" ht="15" customHeight="1">
      <c r="B167" s="225"/>
      <c r="D167" s="225"/>
      <c r="E167" s="225"/>
    </row>
    <row r="168" spans="2:6">
      <c r="B168" s="225"/>
      <c r="D168" s="225"/>
      <c r="E168" s="225"/>
    </row>
    <row r="169" spans="2:6">
      <c r="B169" s="225"/>
      <c r="D169" s="225"/>
      <c r="E169" s="225"/>
    </row>
    <row r="170" spans="2:6">
      <c r="B170" s="225"/>
      <c r="D170" s="225"/>
    </row>
    <row r="171" spans="2:6">
      <c r="B171" s="225"/>
      <c r="D171" s="225"/>
    </row>
    <row r="172" spans="2:6">
      <c r="B172" s="225"/>
    </row>
    <row r="173" spans="2:6">
      <c r="B173" s="225"/>
    </row>
    <row r="174" spans="2:6">
      <c r="B174" s="225"/>
    </row>
    <row r="175" spans="2:6">
      <c r="B175" s="225"/>
    </row>
    <row r="176" spans="2:6">
      <c r="B176" s="225"/>
    </row>
    <row r="177" spans="2:2">
      <c r="B177" s="225"/>
    </row>
    <row r="178" spans="2:2">
      <c r="B178" s="225"/>
    </row>
    <row r="179" spans="2:2">
      <c r="B179" s="225"/>
    </row>
    <row r="180" spans="2:2">
      <c r="B180" s="225"/>
    </row>
    <row r="181" spans="2:2">
      <c r="B181" s="225"/>
    </row>
    <row r="182" spans="2:2">
      <c r="B182" s="225"/>
    </row>
    <row r="183" spans="2:2">
      <c r="B183" s="225"/>
    </row>
    <row r="184" spans="2:2">
      <c r="B184" s="225"/>
    </row>
    <row r="185" spans="2:2">
      <c r="B185" s="225"/>
    </row>
    <row r="186" spans="2:2">
      <c r="B186" s="225"/>
    </row>
    <row r="187" spans="2:2">
      <c r="B187" s="225"/>
    </row>
    <row r="188" spans="2:2">
      <c r="B188" s="225"/>
    </row>
    <row r="189" spans="2:2">
      <c r="B189" s="225"/>
    </row>
    <row r="190" spans="2:2">
      <c r="B190" s="225"/>
    </row>
    <row r="191" spans="2:2">
      <c r="B191" s="225"/>
    </row>
  </sheetData>
  <mergeCells count="12">
    <mergeCell ref="E1:F1"/>
    <mergeCell ref="E3:F3"/>
    <mergeCell ref="B6:C6"/>
    <mergeCell ref="D6:E6"/>
    <mergeCell ref="B7:C7"/>
    <mergeCell ref="D7:E7"/>
    <mergeCell ref="E55:F55"/>
    <mergeCell ref="E57:F57"/>
    <mergeCell ref="B60:C60"/>
    <mergeCell ref="D60:E60"/>
    <mergeCell ref="B61:C61"/>
    <mergeCell ref="D61:E61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57"/>
  <sheetViews>
    <sheetView view="pageLayout" zoomScale="90" zoomScalePageLayoutView="90" workbookViewId="0">
      <selection activeCell="F15" sqref="F15"/>
    </sheetView>
  </sheetViews>
  <sheetFormatPr defaultColWidth="10.90625" defaultRowHeight="14.5"/>
  <cols>
    <col min="1" max="1" width="37.453125" customWidth="1"/>
    <col min="2" max="5" width="13.26953125" customWidth="1"/>
    <col min="6" max="6" width="33.7265625" customWidth="1"/>
  </cols>
  <sheetData>
    <row r="1" spans="1:6" ht="22.5">
      <c r="A1" s="1" t="s">
        <v>0</v>
      </c>
      <c r="B1" s="1"/>
      <c r="C1" s="1"/>
      <c r="D1" s="1"/>
      <c r="E1" s="1"/>
      <c r="F1" s="3" t="s">
        <v>1</v>
      </c>
    </row>
    <row r="2" spans="1:6">
      <c r="A2" s="2"/>
      <c r="B2" s="2"/>
      <c r="C2" s="2"/>
      <c r="D2" s="2"/>
      <c r="E2" s="2"/>
      <c r="F2" s="4"/>
    </row>
    <row r="3" spans="1:6" ht="20">
      <c r="A3" s="5" t="s">
        <v>2</v>
      </c>
      <c r="B3" s="5"/>
      <c r="C3" s="5"/>
      <c r="D3" s="6"/>
      <c r="E3" s="6"/>
      <c r="F3" s="7" t="s">
        <v>3</v>
      </c>
    </row>
    <row r="4" spans="1:6" ht="20">
      <c r="A4" s="8"/>
      <c r="B4" s="8"/>
      <c r="C4" s="8"/>
      <c r="D4" s="8"/>
      <c r="E4" s="8"/>
      <c r="F4" s="9"/>
    </row>
    <row r="5" spans="1:6">
      <c r="A5" s="2"/>
      <c r="B5" s="2"/>
      <c r="C5" s="2"/>
      <c r="D5" s="2"/>
      <c r="E5" s="2"/>
      <c r="F5" s="10"/>
    </row>
    <row r="6" spans="1:6">
      <c r="A6" s="2"/>
      <c r="B6" s="11" t="s">
        <v>2309</v>
      </c>
      <c r="C6" s="11" t="s">
        <v>1865</v>
      </c>
      <c r="D6" s="11" t="str">
        <f>LEFT(E6,4)+1&amp;"-"&amp;RIGHT(E6,4)+1</f>
        <v>2020-2021</v>
      </c>
      <c r="E6" s="11" t="s">
        <v>1567</v>
      </c>
      <c r="F6" s="10"/>
    </row>
    <row r="7" spans="1:6" ht="15">
      <c r="A7" s="12" t="s">
        <v>5</v>
      </c>
      <c r="B7" s="12"/>
      <c r="C7" s="12"/>
      <c r="F7" s="13" t="s">
        <v>6</v>
      </c>
    </row>
    <row r="8" spans="1:6">
      <c r="A8" s="14" t="s">
        <v>7</v>
      </c>
      <c r="B8" s="15">
        <v>137297</v>
      </c>
      <c r="C8" s="15">
        <v>170384</v>
      </c>
      <c r="D8" s="15">
        <v>312889</v>
      </c>
      <c r="E8" s="15">
        <v>446014</v>
      </c>
      <c r="F8" s="17" t="s">
        <v>8</v>
      </c>
    </row>
    <row r="9" spans="1:6">
      <c r="A9" s="18" t="s">
        <v>566</v>
      </c>
      <c r="B9" s="19">
        <v>68386</v>
      </c>
      <c r="C9" s="19">
        <v>84594</v>
      </c>
      <c r="D9" s="19">
        <v>150228</v>
      </c>
      <c r="E9" s="19">
        <v>199444</v>
      </c>
      <c r="F9" s="20" t="s">
        <v>1902</v>
      </c>
    </row>
    <row r="10" spans="1:6">
      <c r="A10" s="14" t="s">
        <v>11</v>
      </c>
      <c r="B10" s="15">
        <v>222795</v>
      </c>
      <c r="C10" s="15">
        <v>358837</v>
      </c>
      <c r="D10" s="15">
        <v>272090</v>
      </c>
      <c r="E10" s="15">
        <v>238533</v>
      </c>
      <c r="F10" s="17" t="s">
        <v>12</v>
      </c>
    </row>
    <row r="11" spans="1:6">
      <c r="A11" s="18" t="s">
        <v>566</v>
      </c>
      <c r="B11" s="19">
        <v>109559</v>
      </c>
      <c r="C11" s="19">
        <v>176370</v>
      </c>
      <c r="D11" s="19">
        <v>132750</v>
      </c>
      <c r="E11" s="19">
        <v>115326</v>
      </c>
      <c r="F11" s="20" t="s">
        <v>1902</v>
      </c>
    </row>
    <row r="12" spans="1:6">
      <c r="A12" s="14" t="s">
        <v>13</v>
      </c>
      <c r="B12" s="15">
        <v>571301</v>
      </c>
      <c r="C12" s="15">
        <v>386270</v>
      </c>
      <c r="D12" s="15">
        <v>290334</v>
      </c>
      <c r="E12" s="15">
        <v>209111</v>
      </c>
      <c r="F12" s="17" t="s">
        <v>14</v>
      </c>
    </row>
    <row r="13" spans="1:6">
      <c r="A13" s="18" t="s">
        <v>566</v>
      </c>
      <c r="B13" s="19">
        <v>282960</v>
      </c>
      <c r="C13" s="19">
        <v>190493</v>
      </c>
      <c r="D13" s="19">
        <v>142170</v>
      </c>
      <c r="E13" s="19">
        <v>101899</v>
      </c>
      <c r="F13" s="20" t="s">
        <v>1902</v>
      </c>
    </row>
    <row r="14" spans="1:6">
      <c r="A14" s="14" t="s">
        <v>15</v>
      </c>
      <c r="B14" s="15">
        <f>B8+B10+B12</f>
        <v>931393</v>
      </c>
      <c r="C14" s="15">
        <v>915491</v>
      </c>
      <c r="D14" s="15">
        <f>SUM(D8,D10,D12)</f>
        <v>875313</v>
      </c>
      <c r="E14" s="15">
        <f>SUM(E8,E10,E12)</f>
        <v>893658</v>
      </c>
      <c r="F14" s="21" t="s">
        <v>16</v>
      </c>
    </row>
    <row r="15" spans="1:6">
      <c r="A15" s="14" t="s">
        <v>1901</v>
      </c>
      <c r="B15" s="15">
        <f>B9+B11+B13</f>
        <v>460905</v>
      </c>
      <c r="C15" s="15">
        <v>451457</v>
      </c>
      <c r="D15" s="15">
        <v>425148</v>
      </c>
      <c r="E15" s="15">
        <v>416669</v>
      </c>
      <c r="F15" s="21" t="s">
        <v>1902</v>
      </c>
    </row>
    <row r="16" spans="1:6">
      <c r="A16" s="14"/>
      <c r="F16" s="1617"/>
    </row>
    <row r="17" spans="1:6" ht="15">
      <c r="A17" s="22" t="s">
        <v>17</v>
      </c>
      <c r="F17" s="13" t="s">
        <v>18</v>
      </c>
    </row>
    <row r="18" spans="1:6">
      <c r="A18" s="14" t="s">
        <v>7</v>
      </c>
      <c r="B18" s="15">
        <v>9378</v>
      </c>
      <c r="C18" s="15">
        <v>10499</v>
      </c>
      <c r="D18" s="15">
        <v>18377</v>
      </c>
      <c r="E18" s="15">
        <v>24183</v>
      </c>
      <c r="F18" s="17" t="s">
        <v>8</v>
      </c>
    </row>
    <row r="19" spans="1:6">
      <c r="A19" s="18" t="s">
        <v>566</v>
      </c>
      <c r="B19" s="19">
        <v>9159</v>
      </c>
      <c r="C19" s="19">
        <v>10218</v>
      </c>
      <c r="D19" s="19">
        <v>15143</v>
      </c>
      <c r="E19" s="19">
        <v>18347</v>
      </c>
      <c r="F19" s="20" t="s">
        <v>1902</v>
      </c>
    </row>
    <row r="20" spans="1:6">
      <c r="A20" s="14" t="s">
        <v>11</v>
      </c>
      <c r="B20" s="15">
        <v>11917</v>
      </c>
      <c r="C20" s="15">
        <v>14012</v>
      </c>
      <c r="D20" s="15">
        <v>12235</v>
      </c>
      <c r="E20" s="15">
        <v>6889</v>
      </c>
      <c r="F20" s="17" t="s">
        <v>12</v>
      </c>
    </row>
    <row r="21" spans="1:6">
      <c r="A21" s="18" t="s">
        <v>566</v>
      </c>
      <c r="B21" s="19">
        <v>11284</v>
      </c>
      <c r="C21" s="19">
        <v>13335</v>
      </c>
      <c r="D21" s="19">
        <v>11268</v>
      </c>
      <c r="E21" s="19">
        <v>6548</v>
      </c>
      <c r="F21" s="20" t="s">
        <v>1902</v>
      </c>
    </row>
    <row r="22" spans="1:6">
      <c r="A22" s="14" t="s">
        <v>13</v>
      </c>
      <c r="B22" s="15">
        <v>22398</v>
      </c>
      <c r="C22" s="15">
        <v>7321</v>
      </c>
      <c r="D22" s="15">
        <v>5289</v>
      </c>
      <c r="E22" s="15">
        <v>4111</v>
      </c>
      <c r="F22" s="17" t="s">
        <v>14</v>
      </c>
    </row>
    <row r="23" spans="1:6">
      <c r="A23" s="18" t="s">
        <v>566</v>
      </c>
      <c r="B23" s="19">
        <v>19680</v>
      </c>
      <c r="C23" s="19">
        <v>6328</v>
      </c>
      <c r="D23" s="19">
        <v>4649</v>
      </c>
      <c r="E23" s="19">
        <v>3644</v>
      </c>
      <c r="F23" s="20" t="s">
        <v>1902</v>
      </c>
    </row>
    <row r="24" spans="1:6">
      <c r="A24" s="14" t="s">
        <v>15</v>
      </c>
      <c r="B24" s="15">
        <f>B18+B20+B22</f>
        <v>43693</v>
      </c>
      <c r="C24" s="15">
        <v>31832</v>
      </c>
      <c r="D24" s="15">
        <f>SUM(D18,D20,D22)</f>
        <v>35901</v>
      </c>
      <c r="E24" s="15">
        <f>SUM(E18,E20,E22)</f>
        <v>35183</v>
      </c>
      <c r="F24" s="21" t="s">
        <v>16</v>
      </c>
    </row>
    <row r="25" spans="1:6">
      <c r="A25" s="14" t="s">
        <v>1901</v>
      </c>
      <c r="B25" s="1618">
        <f>B19+B21+B23</f>
        <v>40123</v>
      </c>
      <c r="C25" s="1618">
        <v>29881</v>
      </c>
      <c r="D25" s="1618">
        <v>31060</v>
      </c>
      <c r="E25" s="1618">
        <v>28539</v>
      </c>
      <c r="F25" s="21" t="s">
        <v>1902</v>
      </c>
    </row>
    <row r="26" spans="1:6">
      <c r="A26" s="14"/>
      <c r="F26" s="21"/>
    </row>
    <row r="27" spans="1:6" ht="15">
      <c r="A27" s="22" t="s">
        <v>19</v>
      </c>
      <c r="F27" s="13" t="s">
        <v>20</v>
      </c>
    </row>
    <row r="28" spans="1:6">
      <c r="A28" s="18" t="s">
        <v>7</v>
      </c>
      <c r="B28" s="23">
        <v>5428</v>
      </c>
      <c r="C28" s="23">
        <v>6405</v>
      </c>
      <c r="D28" s="23">
        <v>11751</v>
      </c>
      <c r="E28" s="23">
        <v>18121</v>
      </c>
      <c r="F28" s="10" t="s">
        <v>8</v>
      </c>
    </row>
    <row r="29" spans="1:6">
      <c r="A29" s="18" t="s">
        <v>11</v>
      </c>
      <c r="B29" s="23">
        <v>4347</v>
      </c>
      <c r="C29" s="23">
        <v>9599</v>
      </c>
      <c r="D29" s="23">
        <v>7651</v>
      </c>
      <c r="E29" s="23">
        <v>4632</v>
      </c>
      <c r="F29" s="10" t="s">
        <v>12</v>
      </c>
    </row>
    <row r="30" spans="1:6">
      <c r="A30" s="18" t="s">
        <v>13</v>
      </c>
      <c r="B30" s="23">
        <v>19043</v>
      </c>
      <c r="C30" s="23">
        <v>11164</v>
      </c>
      <c r="D30" s="23">
        <v>9007</v>
      </c>
      <c r="E30" s="23">
        <v>6918</v>
      </c>
      <c r="F30" s="10" t="s">
        <v>14</v>
      </c>
    </row>
    <row r="31" spans="1:6">
      <c r="A31" s="14" t="s">
        <v>15</v>
      </c>
      <c r="B31" s="15">
        <f>SUM(B28:B30)</f>
        <v>28818</v>
      </c>
      <c r="C31" s="15">
        <v>27168</v>
      </c>
      <c r="D31" s="15">
        <f>SUM(D28:D30)</f>
        <v>28409</v>
      </c>
      <c r="E31" s="15">
        <f>SUM(E28:E30)</f>
        <v>29671</v>
      </c>
      <c r="F31" s="21" t="s">
        <v>16</v>
      </c>
    </row>
    <row r="32" spans="1:6">
      <c r="A32" s="14"/>
      <c r="F32" s="21"/>
    </row>
    <row r="33" spans="1:6" ht="15">
      <c r="A33" s="22" t="s">
        <v>21</v>
      </c>
      <c r="F33" s="13" t="s">
        <v>22</v>
      </c>
    </row>
    <row r="34" spans="1:6">
      <c r="A34" s="18" t="s">
        <v>7</v>
      </c>
      <c r="B34" s="23">
        <v>9362</v>
      </c>
      <c r="C34" s="23">
        <v>11094</v>
      </c>
      <c r="D34" s="23">
        <v>20270.939999999999</v>
      </c>
      <c r="E34" s="19">
        <v>25908</v>
      </c>
      <c r="F34" s="10" t="s">
        <v>8</v>
      </c>
    </row>
    <row r="35" spans="1:6">
      <c r="A35" s="18" t="s">
        <v>11</v>
      </c>
      <c r="B35" s="23">
        <v>13072</v>
      </c>
      <c r="C35" s="23">
        <v>20793</v>
      </c>
      <c r="D35" s="23">
        <v>17078.8</v>
      </c>
      <c r="E35" s="19">
        <v>12174</v>
      </c>
      <c r="F35" s="10" t="s">
        <v>12</v>
      </c>
    </row>
    <row r="36" spans="1:6">
      <c r="A36" s="18" t="s">
        <v>13</v>
      </c>
      <c r="B36" s="23">
        <v>30014</v>
      </c>
      <c r="C36" s="23">
        <v>17740</v>
      </c>
      <c r="D36" s="23">
        <v>13759.57</v>
      </c>
      <c r="E36" s="19">
        <v>8380</v>
      </c>
      <c r="F36" s="10" t="s">
        <v>14</v>
      </c>
    </row>
    <row r="37" spans="1:6">
      <c r="A37" s="14" t="s">
        <v>15</v>
      </c>
      <c r="B37" s="16">
        <f>SUM(B34:B36)</f>
        <v>52448</v>
      </c>
      <c r="C37" s="16">
        <v>49626</v>
      </c>
      <c r="D37" s="16">
        <f>SUM(D34:D36)</f>
        <v>51109.31</v>
      </c>
      <c r="E37" s="16">
        <f>SUM(E34:E36)</f>
        <v>46462</v>
      </c>
      <c r="F37" s="21" t="s">
        <v>16</v>
      </c>
    </row>
    <row r="38" spans="1:6">
      <c r="A38" s="24"/>
      <c r="B38" s="24"/>
      <c r="C38" s="24"/>
      <c r="D38" s="25"/>
      <c r="E38" s="25"/>
      <c r="F38" s="10"/>
    </row>
    <row r="39" spans="1:6">
      <c r="A39" s="24"/>
      <c r="B39" s="24"/>
      <c r="C39" s="24"/>
      <c r="D39" s="25"/>
      <c r="E39" s="24"/>
      <c r="F39" s="10"/>
    </row>
    <row r="40" spans="1:6">
      <c r="A40" s="24"/>
      <c r="B40" s="24"/>
      <c r="C40" s="24"/>
      <c r="D40" s="24"/>
      <c r="E40" s="24"/>
      <c r="F40" s="10"/>
    </row>
    <row r="41" spans="1:6" ht="17.5">
      <c r="A41" s="24"/>
      <c r="B41" s="24"/>
      <c r="C41" s="24"/>
      <c r="D41" s="1265"/>
      <c r="E41" s="24"/>
      <c r="F41" s="10"/>
    </row>
    <row r="42" spans="1:6">
      <c r="A42" s="24"/>
      <c r="B42" s="24"/>
      <c r="C42" s="24"/>
      <c r="D42" s="24"/>
      <c r="E42" s="24"/>
      <c r="F42" s="10"/>
    </row>
    <row r="43" spans="1:6">
      <c r="A43" s="24"/>
      <c r="B43" s="24"/>
      <c r="C43" s="24"/>
      <c r="D43" s="24"/>
      <c r="E43" s="24"/>
      <c r="F43" s="10"/>
    </row>
    <row r="44" spans="1:6">
      <c r="A44" s="24"/>
      <c r="B44" s="24"/>
      <c r="C44" s="24"/>
      <c r="D44" s="24"/>
      <c r="E44" s="24"/>
      <c r="F44" s="10"/>
    </row>
    <row r="45" spans="1:6">
      <c r="A45" s="24"/>
      <c r="B45" s="24"/>
      <c r="C45" s="24"/>
      <c r="D45" s="24"/>
      <c r="E45" s="24"/>
      <c r="F45" s="10"/>
    </row>
    <row r="46" spans="1:6">
      <c r="A46" s="24"/>
      <c r="B46" s="24"/>
      <c r="C46" s="24"/>
      <c r="D46" s="24"/>
      <c r="E46" s="24"/>
      <c r="F46" s="10"/>
    </row>
    <row r="47" spans="1:6">
      <c r="A47" s="24"/>
      <c r="B47" s="24"/>
      <c r="C47" s="24"/>
      <c r="D47" s="24"/>
      <c r="E47" s="24"/>
      <c r="F47" s="10"/>
    </row>
    <row r="48" spans="1:6">
      <c r="A48" s="26"/>
      <c r="B48" s="26"/>
      <c r="C48" s="26"/>
      <c r="D48" s="26"/>
      <c r="E48" s="26"/>
      <c r="F48" s="10"/>
    </row>
    <row r="49" spans="1:6">
      <c r="A49" s="24"/>
      <c r="B49" s="24"/>
      <c r="C49" s="24"/>
      <c r="D49" s="24"/>
      <c r="E49" s="24"/>
      <c r="F49" s="10"/>
    </row>
    <row r="50" spans="1:6">
      <c r="A50" s="24"/>
      <c r="B50" s="24"/>
      <c r="C50" s="24"/>
      <c r="D50" s="24"/>
      <c r="E50" s="24"/>
      <c r="F50" s="10"/>
    </row>
    <row r="51" spans="1:6">
      <c r="A51" s="27"/>
      <c r="B51" s="27"/>
      <c r="C51" s="27"/>
      <c r="D51" s="27"/>
      <c r="E51" s="27"/>
      <c r="F51" s="28"/>
    </row>
    <row r="52" spans="1:6">
      <c r="A52" s="27"/>
      <c r="B52" s="27"/>
      <c r="C52" s="27"/>
      <c r="D52" s="27"/>
      <c r="E52" s="27"/>
      <c r="F52" s="28"/>
    </row>
    <row r="53" spans="1:6">
      <c r="A53" s="2"/>
      <c r="B53" s="2"/>
      <c r="C53" s="2"/>
      <c r="D53" s="2"/>
      <c r="E53" s="2"/>
      <c r="F53" s="4"/>
    </row>
    <row r="54" spans="1:6">
      <c r="A54" s="2"/>
      <c r="B54" s="2"/>
      <c r="C54" s="2"/>
      <c r="D54" s="2"/>
      <c r="E54" s="2"/>
      <c r="F54" s="2"/>
    </row>
    <row r="55" spans="1:6">
      <c r="A55" s="29"/>
      <c r="B55" s="29"/>
      <c r="C55" s="29"/>
      <c r="D55" s="2"/>
      <c r="E55" s="2"/>
      <c r="F55" s="30"/>
    </row>
    <row r="56" spans="1:6">
      <c r="A56" s="29"/>
      <c r="B56" s="29"/>
      <c r="C56" s="29"/>
      <c r="D56" s="2"/>
      <c r="E56" s="2"/>
      <c r="F56" s="30"/>
    </row>
    <row r="57" spans="1:6">
      <c r="A57" s="31" t="s">
        <v>1873</v>
      </c>
      <c r="B57" s="31"/>
      <c r="C57" s="31"/>
      <c r="D57" s="31"/>
      <c r="E57" s="31"/>
      <c r="F57" s="32" t="s">
        <v>1872</v>
      </c>
    </row>
  </sheetData>
  <pageMargins left="0.7" right="0.7" top="0.75" bottom="0.75" header="0.3" footer="0.3"/>
  <pageSetup paperSize="9" scale="70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FFFF00"/>
  </sheetPr>
  <dimension ref="A1:F51"/>
  <sheetViews>
    <sheetView showGridLines="0" view="pageLayout" topLeftCell="A2" zoomScale="70" zoomScalePageLayoutView="70" workbookViewId="0">
      <selection activeCell="F15" sqref="F15"/>
    </sheetView>
  </sheetViews>
  <sheetFormatPr defaultColWidth="10.90625" defaultRowHeight="13"/>
  <cols>
    <col min="1" max="1" width="30.7265625" style="110" customWidth="1"/>
    <col min="2" max="2" width="11.26953125" style="110" customWidth="1"/>
    <col min="3" max="3" width="15.26953125" style="110" customWidth="1"/>
    <col min="4" max="4" width="11.26953125" style="110" customWidth="1"/>
    <col min="5" max="5" width="14" style="110" customWidth="1"/>
    <col min="6" max="6" width="30.7265625" style="110" customWidth="1"/>
    <col min="7" max="245" width="11.453125" style="110"/>
    <col min="246" max="246" width="30.7265625" style="110" customWidth="1"/>
    <col min="247" max="247" width="9.7265625" style="110" customWidth="1"/>
    <col min="248" max="249" width="11.26953125" style="110" customWidth="1"/>
    <col min="250" max="250" width="14" style="110" customWidth="1"/>
    <col min="251" max="251" width="28.453125" style="110" customWidth="1"/>
    <col min="252" max="501" width="11.453125" style="110"/>
    <col min="502" max="502" width="30.7265625" style="110" customWidth="1"/>
    <col min="503" max="503" width="9.7265625" style="110" customWidth="1"/>
    <col min="504" max="505" width="11.26953125" style="110" customWidth="1"/>
    <col min="506" max="506" width="14" style="110" customWidth="1"/>
    <col min="507" max="507" width="28.453125" style="110" customWidth="1"/>
    <col min="508" max="757" width="11.453125" style="110"/>
    <col min="758" max="758" width="30.7265625" style="110" customWidth="1"/>
    <col min="759" max="759" width="9.7265625" style="110" customWidth="1"/>
    <col min="760" max="761" width="11.26953125" style="110" customWidth="1"/>
    <col min="762" max="762" width="14" style="110" customWidth="1"/>
    <col min="763" max="763" width="28.453125" style="110" customWidth="1"/>
    <col min="764" max="1013" width="11.453125" style="110"/>
    <col min="1014" max="1014" width="30.7265625" style="110" customWidth="1"/>
    <col min="1015" max="1015" width="9.7265625" style="110" customWidth="1"/>
    <col min="1016" max="1017" width="11.26953125" style="110" customWidth="1"/>
    <col min="1018" max="1018" width="14" style="110" customWidth="1"/>
    <col min="1019" max="1019" width="28.453125" style="110" customWidth="1"/>
    <col min="1020" max="1269" width="11.453125" style="110"/>
    <col min="1270" max="1270" width="30.7265625" style="110" customWidth="1"/>
    <col min="1271" max="1271" width="9.7265625" style="110" customWidth="1"/>
    <col min="1272" max="1273" width="11.26953125" style="110" customWidth="1"/>
    <col min="1274" max="1274" width="14" style="110" customWidth="1"/>
    <col min="1275" max="1275" width="28.453125" style="110" customWidth="1"/>
    <col min="1276" max="1525" width="11.453125" style="110"/>
    <col min="1526" max="1526" width="30.7265625" style="110" customWidth="1"/>
    <col min="1527" max="1527" width="9.7265625" style="110" customWidth="1"/>
    <col min="1528" max="1529" width="11.26953125" style="110" customWidth="1"/>
    <col min="1530" max="1530" width="14" style="110" customWidth="1"/>
    <col min="1531" max="1531" width="28.453125" style="110" customWidth="1"/>
    <col min="1532" max="1781" width="11.453125" style="110"/>
    <col min="1782" max="1782" width="30.7265625" style="110" customWidth="1"/>
    <col min="1783" max="1783" width="9.7265625" style="110" customWidth="1"/>
    <col min="1784" max="1785" width="11.26953125" style="110" customWidth="1"/>
    <col min="1786" max="1786" width="14" style="110" customWidth="1"/>
    <col min="1787" max="1787" width="28.453125" style="110" customWidth="1"/>
    <col min="1788" max="2037" width="11.453125" style="110"/>
    <col min="2038" max="2038" width="30.7265625" style="110" customWidth="1"/>
    <col min="2039" max="2039" width="9.7265625" style="110" customWidth="1"/>
    <col min="2040" max="2041" width="11.26953125" style="110" customWidth="1"/>
    <col min="2042" max="2042" width="14" style="110" customWidth="1"/>
    <col min="2043" max="2043" width="28.453125" style="110" customWidth="1"/>
    <col min="2044" max="2293" width="11.453125" style="110"/>
    <col min="2294" max="2294" width="30.7265625" style="110" customWidth="1"/>
    <col min="2295" max="2295" width="9.7265625" style="110" customWidth="1"/>
    <col min="2296" max="2297" width="11.26953125" style="110" customWidth="1"/>
    <col min="2298" max="2298" width="14" style="110" customWidth="1"/>
    <col min="2299" max="2299" width="28.453125" style="110" customWidth="1"/>
    <col min="2300" max="2549" width="11.453125" style="110"/>
    <col min="2550" max="2550" width="30.7265625" style="110" customWidth="1"/>
    <col min="2551" max="2551" width="9.7265625" style="110" customWidth="1"/>
    <col min="2552" max="2553" width="11.26953125" style="110" customWidth="1"/>
    <col min="2554" max="2554" width="14" style="110" customWidth="1"/>
    <col min="2555" max="2555" width="28.453125" style="110" customWidth="1"/>
    <col min="2556" max="2805" width="11.453125" style="110"/>
    <col min="2806" max="2806" width="30.7265625" style="110" customWidth="1"/>
    <col min="2807" max="2807" width="9.7265625" style="110" customWidth="1"/>
    <col min="2808" max="2809" width="11.26953125" style="110" customWidth="1"/>
    <col min="2810" max="2810" width="14" style="110" customWidth="1"/>
    <col min="2811" max="2811" width="28.453125" style="110" customWidth="1"/>
    <col min="2812" max="3061" width="11.453125" style="110"/>
    <col min="3062" max="3062" width="30.7265625" style="110" customWidth="1"/>
    <col min="3063" max="3063" width="9.7265625" style="110" customWidth="1"/>
    <col min="3064" max="3065" width="11.26953125" style="110" customWidth="1"/>
    <col min="3066" max="3066" width="14" style="110" customWidth="1"/>
    <col min="3067" max="3067" width="28.453125" style="110" customWidth="1"/>
    <col min="3068" max="3317" width="11.453125" style="110"/>
    <col min="3318" max="3318" width="30.7265625" style="110" customWidth="1"/>
    <col min="3319" max="3319" width="9.7265625" style="110" customWidth="1"/>
    <col min="3320" max="3321" width="11.26953125" style="110" customWidth="1"/>
    <col min="3322" max="3322" width="14" style="110" customWidth="1"/>
    <col min="3323" max="3323" width="28.453125" style="110" customWidth="1"/>
    <col min="3324" max="3573" width="11.453125" style="110"/>
    <col min="3574" max="3574" width="30.7265625" style="110" customWidth="1"/>
    <col min="3575" max="3575" width="9.7265625" style="110" customWidth="1"/>
    <col min="3576" max="3577" width="11.26953125" style="110" customWidth="1"/>
    <col min="3578" max="3578" width="14" style="110" customWidth="1"/>
    <col min="3579" max="3579" width="28.453125" style="110" customWidth="1"/>
    <col min="3580" max="3829" width="11.453125" style="110"/>
    <col min="3830" max="3830" width="30.7265625" style="110" customWidth="1"/>
    <col min="3831" max="3831" width="9.7265625" style="110" customWidth="1"/>
    <col min="3832" max="3833" width="11.26953125" style="110" customWidth="1"/>
    <col min="3834" max="3834" width="14" style="110" customWidth="1"/>
    <col min="3835" max="3835" width="28.453125" style="110" customWidth="1"/>
    <col min="3836" max="4085" width="11.453125" style="110"/>
    <col min="4086" max="4086" width="30.7265625" style="110" customWidth="1"/>
    <col min="4087" max="4087" width="9.7265625" style="110" customWidth="1"/>
    <col min="4088" max="4089" width="11.26953125" style="110" customWidth="1"/>
    <col min="4090" max="4090" width="14" style="110" customWidth="1"/>
    <col min="4091" max="4091" width="28.453125" style="110" customWidth="1"/>
    <col min="4092" max="4341" width="11.453125" style="110"/>
    <col min="4342" max="4342" width="30.7265625" style="110" customWidth="1"/>
    <col min="4343" max="4343" width="9.7265625" style="110" customWidth="1"/>
    <col min="4344" max="4345" width="11.26953125" style="110" customWidth="1"/>
    <col min="4346" max="4346" width="14" style="110" customWidth="1"/>
    <col min="4347" max="4347" width="28.453125" style="110" customWidth="1"/>
    <col min="4348" max="4597" width="11.453125" style="110"/>
    <col min="4598" max="4598" width="30.7265625" style="110" customWidth="1"/>
    <col min="4599" max="4599" width="9.7265625" style="110" customWidth="1"/>
    <col min="4600" max="4601" width="11.26953125" style="110" customWidth="1"/>
    <col min="4602" max="4602" width="14" style="110" customWidth="1"/>
    <col min="4603" max="4603" width="28.453125" style="110" customWidth="1"/>
    <col min="4604" max="4853" width="11.453125" style="110"/>
    <col min="4854" max="4854" width="30.7265625" style="110" customWidth="1"/>
    <col min="4855" max="4855" width="9.7265625" style="110" customWidth="1"/>
    <col min="4856" max="4857" width="11.26953125" style="110" customWidth="1"/>
    <col min="4858" max="4858" width="14" style="110" customWidth="1"/>
    <col min="4859" max="4859" width="28.453125" style="110" customWidth="1"/>
    <col min="4860" max="5109" width="11.453125" style="110"/>
    <col min="5110" max="5110" width="30.7265625" style="110" customWidth="1"/>
    <col min="5111" max="5111" width="9.7265625" style="110" customWidth="1"/>
    <col min="5112" max="5113" width="11.26953125" style="110" customWidth="1"/>
    <col min="5114" max="5114" width="14" style="110" customWidth="1"/>
    <col min="5115" max="5115" width="28.453125" style="110" customWidth="1"/>
    <col min="5116" max="5365" width="11.453125" style="110"/>
    <col min="5366" max="5366" width="30.7265625" style="110" customWidth="1"/>
    <col min="5367" max="5367" width="9.7265625" style="110" customWidth="1"/>
    <col min="5368" max="5369" width="11.26953125" style="110" customWidth="1"/>
    <col min="5370" max="5370" width="14" style="110" customWidth="1"/>
    <col min="5371" max="5371" width="28.453125" style="110" customWidth="1"/>
    <col min="5372" max="5621" width="11.453125" style="110"/>
    <col min="5622" max="5622" width="30.7265625" style="110" customWidth="1"/>
    <col min="5623" max="5623" width="9.7265625" style="110" customWidth="1"/>
    <col min="5624" max="5625" width="11.26953125" style="110" customWidth="1"/>
    <col min="5626" max="5626" width="14" style="110" customWidth="1"/>
    <col min="5627" max="5627" width="28.453125" style="110" customWidth="1"/>
    <col min="5628" max="5877" width="11.453125" style="110"/>
    <col min="5878" max="5878" width="30.7265625" style="110" customWidth="1"/>
    <col min="5879" max="5879" width="9.7265625" style="110" customWidth="1"/>
    <col min="5880" max="5881" width="11.26953125" style="110" customWidth="1"/>
    <col min="5882" max="5882" width="14" style="110" customWidth="1"/>
    <col min="5883" max="5883" width="28.453125" style="110" customWidth="1"/>
    <col min="5884" max="6133" width="11.453125" style="110"/>
    <col min="6134" max="6134" width="30.7265625" style="110" customWidth="1"/>
    <col min="6135" max="6135" width="9.7265625" style="110" customWidth="1"/>
    <col min="6136" max="6137" width="11.26953125" style="110" customWidth="1"/>
    <col min="6138" max="6138" width="14" style="110" customWidth="1"/>
    <col min="6139" max="6139" width="28.453125" style="110" customWidth="1"/>
    <col min="6140" max="6389" width="11.453125" style="110"/>
    <col min="6390" max="6390" width="30.7265625" style="110" customWidth="1"/>
    <col min="6391" max="6391" width="9.7265625" style="110" customWidth="1"/>
    <col min="6392" max="6393" width="11.26953125" style="110" customWidth="1"/>
    <col min="6394" max="6394" width="14" style="110" customWidth="1"/>
    <col min="6395" max="6395" width="28.453125" style="110" customWidth="1"/>
    <col min="6396" max="6645" width="11.453125" style="110"/>
    <col min="6646" max="6646" width="30.7265625" style="110" customWidth="1"/>
    <col min="6647" max="6647" width="9.7265625" style="110" customWidth="1"/>
    <col min="6648" max="6649" width="11.26953125" style="110" customWidth="1"/>
    <col min="6650" max="6650" width="14" style="110" customWidth="1"/>
    <col min="6651" max="6651" width="28.453125" style="110" customWidth="1"/>
    <col min="6652" max="6901" width="11.453125" style="110"/>
    <col min="6902" max="6902" width="30.7265625" style="110" customWidth="1"/>
    <col min="6903" max="6903" width="9.7265625" style="110" customWidth="1"/>
    <col min="6904" max="6905" width="11.26953125" style="110" customWidth="1"/>
    <col min="6906" max="6906" width="14" style="110" customWidth="1"/>
    <col min="6907" max="6907" width="28.453125" style="110" customWidth="1"/>
    <col min="6908" max="7157" width="11.453125" style="110"/>
    <col min="7158" max="7158" width="30.7265625" style="110" customWidth="1"/>
    <col min="7159" max="7159" width="9.7265625" style="110" customWidth="1"/>
    <col min="7160" max="7161" width="11.26953125" style="110" customWidth="1"/>
    <col min="7162" max="7162" width="14" style="110" customWidth="1"/>
    <col min="7163" max="7163" width="28.453125" style="110" customWidth="1"/>
    <col min="7164" max="7413" width="11.453125" style="110"/>
    <col min="7414" max="7414" width="30.7265625" style="110" customWidth="1"/>
    <col min="7415" max="7415" width="9.7265625" style="110" customWidth="1"/>
    <col min="7416" max="7417" width="11.26953125" style="110" customWidth="1"/>
    <col min="7418" max="7418" width="14" style="110" customWidth="1"/>
    <col min="7419" max="7419" width="28.453125" style="110" customWidth="1"/>
    <col min="7420" max="7669" width="11.453125" style="110"/>
    <col min="7670" max="7670" width="30.7265625" style="110" customWidth="1"/>
    <col min="7671" max="7671" width="9.7265625" style="110" customWidth="1"/>
    <col min="7672" max="7673" width="11.26953125" style="110" customWidth="1"/>
    <col min="7674" max="7674" width="14" style="110" customWidth="1"/>
    <col min="7675" max="7675" width="28.453125" style="110" customWidth="1"/>
    <col min="7676" max="7925" width="11.453125" style="110"/>
    <col min="7926" max="7926" width="30.7265625" style="110" customWidth="1"/>
    <col min="7927" max="7927" width="9.7265625" style="110" customWidth="1"/>
    <col min="7928" max="7929" width="11.26953125" style="110" customWidth="1"/>
    <col min="7930" max="7930" width="14" style="110" customWidth="1"/>
    <col min="7931" max="7931" width="28.453125" style="110" customWidth="1"/>
    <col min="7932" max="8181" width="11.453125" style="110"/>
    <col min="8182" max="8182" width="30.7265625" style="110" customWidth="1"/>
    <col min="8183" max="8183" width="9.7265625" style="110" customWidth="1"/>
    <col min="8184" max="8185" width="11.26953125" style="110" customWidth="1"/>
    <col min="8186" max="8186" width="14" style="110" customWidth="1"/>
    <col min="8187" max="8187" width="28.453125" style="110" customWidth="1"/>
    <col min="8188" max="8437" width="11.453125" style="110"/>
    <col min="8438" max="8438" width="30.7265625" style="110" customWidth="1"/>
    <col min="8439" max="8439" width="9.7265625" style="110" customWidth="1"/>
    <col min="8440" max="8441" width="11.26953125" style="110" customWidth="1"/>
    <col min="8442" max="8442" width="14" style="110" customWidth="1"/>
    <col min="8443" max="8443" width="28.453125" style="110" customWidth="1"/>
    <col min="8444" max="8693" width="11.453125" style="110"/>
    <col min="8694" max="8694" width="30.7265625" style="110" customWidth="1"/>
    <col min="8695" max="8695" width="9.7265625" style="110" customWidth="1"/>
    <col min="8696" max="8697" width="11.26953125" style="110" customWidth="1"/>
    <col min="8698" max="8698" width="14" style="110" customWidth="1"/>
    <col min="8699" max="8699" width="28.453125" style="110" customWidth="1"/>
    <col min="8700" max="8949" width="11.453125" style="110"/>
    <col min="8950" max="8950" width="30.7265625" style="110" customWidth="1"/>
    <col min="8951" max="8951" width="9.7265625" style="110" customWidth="1"/>
    <col min="8952" max="8953" width="11.26953125" style="110" customWidth="1"/>
    <col min="8954" max="8954" width="14" style="110" customWidth="1"/>
    <col min="8955" max="8955" width="28.453125" style="110" customWidth="1"/>
    <col min="8956" max="9205" width="11.453125" style="110"/>
    <col min="9206" max="9206" width="30.7265625" style="110" customWidth="1"/>
    <col min="9207" max="9207" width="9.7265625" style="110" customWidth="1"/>
    <col min="9208" max="9209" width="11.26953125" style="110" customWidth="1"/>
    <col min="9210" max="9210" width="14" style="110" customWidth="1"/>
    <col min="9211" max="9211" width="28.453125" style="110" customWidth="1"/>
    <col min="9212" max="9461" width="11.453125" style="110"/>
    <col min="9462" max="9462" width="30.7265625" style="110" customWidth="1"/>
    <col min="9463" max="9463" width="9.7265625" style="110" customWidth="1"/>
    <col min="9464" max="9465" width="11.26953125" style="110" customWidth="1"/>
    <col min="9466" max="9466" width="14" style="110" customWidth="1"/>
    <col min="9467" max="9467" width="28.453125" style="110" customWidth="1"/>
    <col min="9468" max="9717" width="11.453125" style="110"/>
    <col min="9718" max="9718" width="30.7265625" style="110" customWidth="1"/>
    <col min="9719" max="9719" width="9.7265625" style="110" customWidth="1"/>
    <col min="9720" max="9721" width="11.26953125" style="110" customWidth="1"/>
    <col min="9722" max="9722" width="14" style="110" customWidth="1"/>
    <col min="9723" max="9723" width="28.453125" style="110" customWidth="1"/>
    <col min="9724" max="9973" width="11.453125" style="110"/>
    <col min="9974" max="9974" width="30.7265625" style="110" customWidth="1"/>
    <col min="9975" max="9975" width="9.7265625" style="110" customWidth="1"/>
    <col min="9976" max="9977" width="11.26953125" style="110" customWidth="1"/>
    <col min="9978" max="9978" width="14" style="110" customWidth="1"/>
    <col min="9979" max="9979" width="28.453125" style="110" customWidth="1"/>
    <col min="9980" max="10229" width="11.453125" style="110"/>
    <col min="10230" max="10230" width="30.7265625" style="110" customWidth="1"/>
    <col min="10231" max="10231" width="9.7265625" style="110" customWidth="1"/>
    <col min="10232" max="10233" width="11.26953125" style="110" customWidth="1"/>
    <col min="10234" max="10234" width="14" style="110" customWidth="1"/>
    <col min="10235" max="10235" width="28.453125" style="110" customWidth="1"/>
    <col min="10236" max="10485" width="11.453125" style="110"/>
    <col min="10486" max="10486" width="30.7265625" style="110" customWidth="1"/>
    <col min="10487" max="10487" width="9.7265625" style="110" customWidth="1"/>
    <col min="10488" max="10489" width="11.26953125" style="110" customWidth="1"/>
    <col min="10490" max="10490" width="14" style="110" customWidth="1"/>
    <col min="10491" max="10491" width="28.453125" style="110" customWidth="1"/>
    <col min="10492" max="10741" width="11.453125" style="110"/>
    <col min="10742" max="10742" width="30.7265625" style="110" customWidth="1"/>
    <col min="10743" max="10743" width="9.7265625" style="110" customWidth="1"/>
    <col min="10744" max="10745" width="11.26953125" style="110" customWidth="1"/>
    <col min="10746" max="10746" width="14" style="110" customWidth="1"/>
    <col min="10747" max="10747" width="28.453125" style="110" customWidth="1"/>
    <col min="10748" max="10997" width="11.453125" style="110"/>
    <col min="10998" max="10998" width="30.7265625" style="110" customWidth="1"/>
    <col min="10999" max="10999" width="9.7265625" style="110" customWidth="1"/>
    <col min="11000" max="11001" width="11.26953125" style="110" customWidth="1"/>
    <col min="11002" max="11002" width="14" style="110" customWidth="1"/>
    <col min="11003" max="11003" width="28.453125" style="110" customWidth="1"/>
    <col min="11004" max="11253" width="11.453125" style="110"/>
    <col min="11254" max="11254" width="30.7265625" style="110" customWidth="1"/>
    <col min="11255" max="11255" width="9.7265625" style="110" customWidth="1"/>
    <col min="11256" max="11257" width="11.26953125" style="110" customWidth="1"/>
    <col min="11258" max="11258" width="14" style="110" customWidth="1"/>
    <col min="11259" max="11259" width="28.453125" style="110" customWidth="1"/>
    <col min="11260" max="11509" width="11.453125" style="110"/>
    <col min="11510" max="11510" width="30.7265625" style="110" customWidth="1"/>
    <col min="11511" max="11511" width="9.7265625" style="110" customWidth="1"/>
    <col min="11512" max="11513" width="11.26953125" style="110" customWidth="1"/>
    <col min="11514" max="11514" width="14" style="110" customWidth="1"/>
    <col min="11515" max="11515" width="28.453125" style="110" customWidth="1"/>
    <col min="11516" max="11765" width="11.453125" style="110"/>
    <col min="11766" max="11766" width="30.7265625" style="110" customWidth="1"/>
    <col min="11767" max="11767" width="9.7265625" style="110" customWidth="1"/>
    <col min="11768" max="11769" width="11.26953125" style="110" customWidth="1"/>
    <col min="11770" max="11770" width="14" style="110" customWidth="1"/>
    <col min="11771" max="11771" width="28.453125" style="110" customWidth="1"/>
    <col min="11772" max="12021" width="11.453125" style="110"/>
    <col min="12022" max="12022" width="30.7265625" style="110" customWidth="1"/>
    <col min="12023" max="12023" width="9.7265625" style="110" customWidth="1"/>
    <col min="12024" max="12025" width="11.26953125" style="110" customWidth="1"/>
    <col min="12026" max="12026" width="14" style="110" customWidth="1"/>
    <col min="12027" max="12027" width="28.453125" style="110" customWidth="1"/>
    <col min="12028" max="12277" width="11.453125" style="110"/>
    <col min="12278" max="12278" width="30.7265625" style="110" customWidth="1"/>
    <col min="12279" max="12279" width="9.7265625" style="110" customWidth="1"/>
    <col min="12280" max="12281" width="11.26953125" style="110" customWidth="1"/>
    <col min="12282" max="12282" width="14" style="110" customWidth="1"/>
    <col min="12283" max="12283" width="28.453125" style="110" customWidth="1"/>
    <col min="12284" max="12533" width="11.453125" style="110"/>
    <col min="12534" max="12534" width="30.7265625" style="110" customWidth="1"/>
    <col min="12535" max="12535" width="9.7265625" style="110" customWidth="1"/>
    <col min="12536" max="12537" width="11.26953125" style="110" customWidth="1"/>
    <col min="12538" max="12538" width="14" style="110" customWidth="1"/>
    <col min="12539" max="12539" width="28.453125" style="110" customWidth="1"/>
    <col min="12540" max="12789" width="11.453125" style="110"/>
    <col min="12790" max="12790" width="30.7265625" style="110" customWidth="1"/>
    <col min="12791" max="12791" width="9.7265625" style="110" customWidth="1"/>
    <col min="12792" max="12793" width="11.26953125" style="110" customWidth="1"/>
    <col min="12794" max="12794" width="14" style="110" customWidth="1"/>
    <col min="12795" max="12795" width="28.453125" style="110" customWidth="1"/>
    <col min="12796" max="13045" width="11.453125" style="110"/>
    <col min="13046" max="13046" width="30.7265625" style="110" customWidth="1"/>
    <col min="13047" max="13047" width="9.7265625" style="110" customWidth="1"/>
    <col min="13048" max="13049" width="11.26953125" style="110" customWidth="1"/>
    <col min="13050" max="13050" width="14" style="110" customWidth="1"/>
    <col min="13051" max="13051" width="28.453125" style="110" customWidth="1"/>
    <col min="13052" max="13301" width="11.453125" style="110"/>
    <col min="13302" max="13302" width="30.7265625" style="110" customWidth="1"/>
    <col min="13303" max="13303" width="9.7265625" style="110" customWidth="1"/>
    <col min="13304" max="13305" width="11.26953125" style="110" customWidth="1"/>
    <col min="13306" max="13306" width="14" style="110" customWidth="1"/>
    <col min="13307" max="13307" width="28.453125" style="110" customWidth="1"/>
    <col min="13308" max="13557" width="11.453125" style="110"/>
    <col min="13558" max="13558" width="30.7265625" style="110" customWidth="1"/>
    <col min="13559" max="13559" width="9.7265625" style="110" customWidth="1"/>
    <col min="13560" max="13561" width="11.26953125" style="110" customWidth="1"/>
    <col min="13562" max="13562" width="14" style="110" customWidth="1"/>
    <col min="13563" max="13563" width="28.453125" style="110" customWidth="1"/>
    <col min="13564" max="13813" width="11.453125" style="110"/>
    <col min="13814" max="13814" width="30.7265625" style="110" customWidth="1"/>
    <col min="13815" max="13815" width="9.7265625" style="110" customWidth="1"/>
    <col min="13816" max="13817" width="11.26953125" style="110" customWidth="1"/>
    <col min="13818" max="13818" width="14" style="110" customWidth="1"/>
    <col min="13819" max="13819" width="28.453125" style="110" customWidth="1"/>
    <col min="13820" max="14069" width="11.453125" style="110"/>
    <col min="14070" max="14070" width="30.7265625" style="110" customWidth="1"/>
    <col min="14071" max="14071" width="9.7265625" style="110" customWidth="1"/>
    <col min="14072" max="14073" width="11.26953125" style="110" customWidth="1"/>
    <col min="14074" max="14074" width="14" style="110" customWidth="1"/>
    <col min="14075" max="14075" width="28.453125" style="110" customWidth="1"/>
    <col min="14076" max="14325" width="11.453125" style="110"/>
    <col min="14326" max="14326" width="30.7265625" style="110" customWidth="1"/>
    <col min="14327" max="14327" width="9.7265625" style="110" customWidth="1"/>
    <col min="14328" max="14329" width="11.26953125" style="110" customWidth="1"/>
    <col min="14330" max="14330" width="14" style="110" customWidth="1"/>
    <col min="14331" max="14331" width="28.453125" style="110" customWidth="1"/>
    <col min="14332" max="14581" width="11.453125" style="110"/>
    <col min="14582" max="14582" width="30.7265625" style="110" customWidth="1"/>
    <col min="14583" max="14583" width="9.7265625" style="110" customWidth="1"/>
    <col min="14584" max="14585" width="11.26953125" style="110" customWidth="1"/>
    <col min="14586" max="14586" width="14" style="110" customWidth="1"/>
    <col min="14587" max="14587" width="28.453125" style="110" customWidth="1"/>
    <col min="14588" max="14837" width="11.453125" style="110"/>
    <col min="14838" max="14838" width="30.7265625" style="110" customWidth="1"/>
    <col min="14839" max="14839" width="9.7265625" style="110" customWidth="1"/>
    <col min="14840" max="14841" width="11.26953125" style="110" customWidth="1"/>
    <col min="14842" max="14842" width="14" style="110" customWidth="1"/>
    <col min="14843" max="14843" width="28.453125" style="110" customWidth="1"/>
    <col min="14844" max="15093" width="11.453125" style="110"/>
    <col min="15094" max="15094" width="30.7265625" style="110" customWidth="1"/>
    <col min="15095" max="15095" width="9.7265625" style="110" customWidth="1"/>
    <col min="15096" max="15097" width="11.26953125" style="110" customWidth="1"/>
    <col min="15098" max="15098" width="14" style="110" customWidth="1"/>
    <col min="15099" max="15099" width="28.453125" style="110" customWidth="1"/>
    <col min="15100" max="15349" width="11.453125" style="110"/>
    <col min="15350" max="15350" width="30.7265625" style="110" customWidth="1"/>
    <col min="15351" max="15351" width="9.7265625" style="110" customWidth="1"/>
    <col min="15352" max="15353" width="11.26953125" style="110" customWidth="1"/>
    <col min="15354" max="15354" width="14" style="110" customWidth="1"/>
    <col min="15355" max="15355" width="28.453125" style="110" customWidth="1"/>
    <col min="15356" max="15605" width="11.453125" style="110"/>
    <col min="15606" max="15606" width="30.7265625" style="110" customWidth="1"/>
    <col min="15607" max="15607" width="9.7265625" style="110" customWidth="1"/>
    <col min="15608" max="15609" width="11.26953125" style="110" customWidth="1"/>
    <col min="15610" max="15610" width="14" style="110" customWidth="1"/>
    <col min="15611" max="15611" width="28.453125" style="110" customWidth="1"/>
    <col min="15612" max="15861" width="11.453125" style="110"/>
    <col min="15862" max="15862" width="30.7265625" style="110" customWidth="1"/>
    <col min="15863" max="15863" width="9.7265625" style="110" customWidth="1"/>
    <col min="15864" max="15865" width="11.26953125" style="110" customWidth="1"/>
    <col min="15866" max="15866" width="14" style="110" customWidth="1"/>
    <col min="15867" max="15867" width="28.453125" style="110" customWidth="1"/>
    <col min="15868" max="16117" width="11.453125" style="110"/>
    <col min="16118" max="16118" width="30.7265625" style="110" customWidth="1"/>
    <col min="16119" max="16119" width="9.7265625" style="110" customWidth="1"/>
    <col min="16120" max="16121" width="11.26953125" style="110" customWidth="1"/>
    <col min="16122" max="16122" width="14" style="110" customWidth="1"/>
    <col min="16123" max="16123" width="28.453125" style="110" customWidth="1"/>
    <col min="16124" max="16373" width="11.453125" style="110"/>
    <col min="16374" max="16384" width="11.453125" style="110" customWidth="1"/>
  </cols>
  <sheetData>
    <row r="1" spans="1:6" ht="24.75" customHeight="1">
      <c r="A1" s="572" t="s">
        <v>502</v>
      </c>
      <c r="E1" s="1920" t="s">
        <v>503</v>
      </c>
      <c r="F1" s="1920"/>
    </row>
    <row r="2" spans="1:6" ht="19" customHeight="1">
      <c r="F2" s="124"/>
    </row>
    <row r="3" spans="1:6" ht="19" customHeight="1">
      <c r="A3" s="308" t="s">
        <v>533</v>
      </c>
      <c r="E3" s="1912" t="s">
        <v>534</v>
      </c>
      <c r="F3" s="1912"/>
    </row>
    <row r="4" spans="1:6" ht="19" customHeight="1">
      <c r="A4" s="110" t="s">
        <v>535</v>
      </c>
      <c r="F4" s="618" t="s">
        <v>536</v>
      </c>
    </row>
    <row r="5" spans="1:6" ht="19" customHeight="1">
      <c r="F5" s="124"/>
    </row>
    <row r="6" spans="1:6" ht="16.5" customHeight="1">
      <c r="A6" s="1736" t="s">
        <v>2309</v>
      </c>
      <c r="B6" s="297" t="s">
        <v>16</v>
      </c>
      <c r="C6" s="303" t="s">
        <v>537</v>
      </c>
      <c r="D6" s="297" t="s">
        <v>538</v>
      </c>
      <c r="E6" s="297" t="s">
        <v>539</v>
      </c>
      <c r="F6" s="1737" t="s">
        <v>2310</v>
      </c>
    </row>
    <row r="7" spans="1:6" ht="16.5" customHeight="1">
      <c r="A7" s="1240"/>
      <c r="B7" s="303" t="s">
        <v>15</v>
      </c>
      <c r="C7" s="305" t="s">
        <v>1882</v>
      </c>
      <c r="D7" s="305" t="s">
        <v>1883</v>
      </c>
      <c r="E7" s="303" t="s">
        <v>540</v>
      </c>
      <c r="F7" s="1241"/>
    </row>
    <row r="8" spans="1:6" ht="16" customHeight="1">
      <c r="A8" s="1240"/>
      <c r="B8" s="303"/>
      <c r="C8" s="303" t="s">
        <v>541</v>
      </c>
      <c r="D8" s="303" t="s">
        <v>541</v>
      </c>
      <c r="E8" s="305"/>
      <c r="F8" s="1241"/>
    </row>
    <row r="9" spans="1:6" s="145" customFormat="1" ht="15.5">
      <c r="A9" s="1242" t="s">
        <v>438</v>
      </c>
      <c r="B9" s="1243"/>
      <c r="C9" s="1243"/>
      <c r="D9" s="1243"/>
      <c r="E9" s="1243"/>
      <c r="F9" s="1244" t="s">
        <v>305</v>
      </c>
    </row>
    <row r="10" spans="1:6" s="145" customFormat="1" ht="22" customHeight="1">
      <c r="A10" s="1245" t="s">
        <v>542</v>
      </c>
      <c r="B10" s="1246">
        <f>SUM(C10:E10)</f>
        <v>1057</v>
      </c>
      <c r="C10" s="1259">
        <v>0</v>
      </c>
      <c r="D10" s="1247">
        <v>7</v>
      </c>
      <c r="E10" s="1247">
        <v>1050</v>
      </c>
      <c r="F10" s="1248" t="s">
        <v>543</v>
      </c>
    </row>
    <row r="11" spans="1:6" s="145" customFormat="1" ht="22" customHeight="1">
      <c r="A11" s="1249" t="s">
        <v>544</v>
      </c>
      <c r="B11" s="1246">
        <f t="shared" ref="B11:B17" si="0">SUM(C11:E11)</f>
        <v>169925</v>
      </c>
      <c r="C11" s="1247">
        <v>8</v>
      </c>
      <c r="D11" s="1247">
        <v>1344</v>
      </c>
      <c r="E11" s="1247">
        <v>168573</v>
      </c>
      <c r="F11" s="1248" t="s">
        <v>442</v>
      </c>
    </row>
    <row r="12" spans="1:6" s="145" customFormat="1" ht="22" customHeight="1">
      <c r="A12" s="1249" t="s">
        <v>545</v>
      </c>
      <c r="B12" s="1246">
        <f t="shared" si="0"/>
        <v>249613</v>
      </c>
      <c r="C12" s="1247">
        <v>1709</v>
      </c>
      <c r="D12" s="1247">
        <v>149677</v>
      </c>
      <c r="E12" s="1247">
        <v>98227</v>
      </c>
      <c r="F12" s="1248" t="s">
        <v>444</v>
      </c>
    </row>
    <row r="13" spans="1:6" s="145" customFormat="1" ht="22" customHeight="1">
      <c r="A13" s="1249" t="s">
        <v>546</v>
      </c>
      <c r="B13" s="1246">
        <f t="shared" si="0"/>
        <v>277289</v>
      </c>
      <c r="C13" s="1247">
        <v>145634</v>
      </c>
      <c r="D13" s="1247">
        <v>80542</v>
      </c>
      <c r="E13" s="1247">
        <v>51113</v>
      </c>
      <c r="F13" s="1248" t="s">
        <v>446</v>
      </c>
    </row>
    <row r="14" spans="1:6" s="145" customFormat="1" ht="22" customHeight="1">
      <c r="A14" s="1249" t="s">
        <v>547</v>
      </c>
      <c r="B14" s="1246">
        <f t="shared" si="0"/>
        <v>182808</v>
      </c>
      <c r="C14" s="1247">
        <v>115334</v>
      </c>
      <c r="D14" s="1247">
        <v>42476</v>
      </c>
      <c r="E14" s="1247">
        <v>24998</v>
      </c>
      <c r="F14" s="1248" t="s">
        <v>548</v>
      </c>
    </row>
    <row r="15" spans="1:6" s="145" customFormat="1" ht="22" customHeight="1">
      <c r="A15" s="1249" t="s">
        <v>549</v>
      </c>
      <c r="B15" s="1246">
        <f t="shared" si="0"/>
        <v>101334</v>
      </c>
      <c r="C15" s="1247">
        <v>70344</v>
      </c>
      <c r="D15" s="1247">
        <v>22018</v>
      </c>
      <c r="E15" s="1247">
        <v>8972</v>
      </c>
      <c r="F15" s="1248" t="s">
        <v>550</v>
      </c>
    </row>
    <row r="16" spans="1:6" s="145" customFormat="1" ht="22" customHeight="1">
      <c r="A16" s="1249" t="s">
        <v>551</v>
      </c>
      <c r="B16" s="1246">
        <f t="shared" si="0"/>
        <v>45396</v>
      </c>
      <c r="C16" s="1247">
        <v>34499</v>
      </c>
      <c r="D16" s="1247">
        <v>8502</v>
      </c>
      <c r="E16" s="1247">
        <v>2395</v>
      </c>
      <c r="F16" s="1248" t="s">
        <v>552</v>
      </c>
    </row>
    <row r="17" spans="1:6" s="145" customFormat="1" ht="22" customHeight="1">
      <c r="A17" s="1245" t="s">
        <v>553</v>
      </c>
      <c r="B17" s="1246">
        <f t="shared" si="0"/>
        <v>23113</v>
      </c>
      <c r="C17" s="1247">
        <v>18833</v>
      </c>
      <c r="D17" s="1247">
        <v>3479</v>
      </c>
      <c r="E17" s="1247">
        <v>801</v>
      </c>
      <c r="F17" s="1248" t="s">
        <v>554</v>
      </c>
    </row>
    <row r="18" spans="1:6" s="623" customFormat="1" ht="43.9" customHeight="1">
      <c r="A18" s="1256" t="s">
        <v>555</v>
      </c>
      <c r="B18" s="1257">
        <f>SUM(B10:B17)</f>
        <v>1050535</v>
      </c>
      <c r="C18" s="1257">
        <f>+SUM(C10:C17)</f>
        <v>386361</v>
      </c>
      <c r="D18" s="1257">
        <f>+SUM(D10:D17)</f>
        <v>308045</v>
      </c>
      <c r="E18" s="1257">
        <f>+SUM(E10:E17)</f>
        <v>356129</v>
      </c>
      <c r="F18" s="1258" t="s">
        <v>449</v>
      </c>
    </row>
    <row r="19" spans="1:6" ht="22" customHeight="1">
      <c r="A19" s="1252"/>
      <c r="B19" s="1253"/>
      <c r="C19" s="1254"/>
      <c r="D19" s="1254"/>
      <c r="E19" s="1254"/>
      <c r="F19" s="1241"/>
    </row>
    <row r="20" spans="1:6" ht="22" customHeight="1">
      <c r="A20" s="1240"/>
      <c r="B20" s="1253"/>
      <c r="C20" s="1254"/>
      <c r="D20" s="1254"/>
      <c r="E20" s="1254"/>
      <c r="F20" s="1241"/>
    </row>
    <row r="21" spans="1:6" ht="22" customHeight="1">
      <c r="A21" s="297" t="s">
        <v>9</v>
      </c>
      <c r="B21" s="1253"/>
      <c r="C21" s="1255"/>
      <c r="D21" s="1255"/>
      <c r="E21" s="1255"/>
      <c r="F21" s="258" t="s">
        <v>10</v>
      </c>
    </row>
    <row r="22" spans="1:6" s="145" customFormat="1" ht="22" customHeight="1">
      <c r="A22" s="1245" t="s">
        <v>542</v>
      </c>
      <c r="B22" s="1246">
        <f>SUM(C22:E22)</f>
        <v>647</v>
      </c>
      <c r="C22" s="1718">
        <v>0</v>
      </c>
      <c r="D22" s="1717">
        <v>6</v>
      </c>
      <c r="E22" s="1717">
        <v>641</v>
      </c>
      <c r="F22" s="1248" t="s">
        <v>543</v>
      </c>
    </row>
    <row r="23" spans="1:6" s="145" customFormat="1" ht="22" customHeight="1">
      <c r="A23" s="1249" t="s">
        <v>544</v>
      </c>
      <c r="B23" s="1246">
        <f t="shared" ref="B23:B29" si="1">SUM(C23:E23)</f>
        <v>103735</v>
      </c>
      <c r="C23" s="1717">
        <v>6</v>
      </c>
      <c r="D23" s="1717">
        <v>879</v>
      </c>
      <c r="E23" s="1717">
        <v>102850</v>
      </c>
      <c r="F23" s="1248" t="s">
        <v>442</v>
      </c>
    </row>
    <row r="24" spans="1:6" s="145" customFormat="1" ht="22" customHeight="1">
      <c r="A24" s="1249" t="s">
        <v>545</v>
      </c>
      <c r="B24" s="1246">
        <f t="shared" si="1"/>
        <v>146129</v>
      </c>
      <c r="C24" s="1717">
        <v>1135</v>
      </c>
      <c r="D24" s="1717">
        <v>93787</v>
      </c>
      <c r="E24" s="1717">
        <v>51207</v>
      </c>
      <c r="F24" s="1248" t="s">
        <v>444</v>
      </c>
    </row>
    <row r="25" spans="1:6" s="145" customFormat="1" ht="22" customHeight="1">
      <c r="A25" s="1249" t="s">
        <v>546</v>
      </c>
      <c r="B25" s="1246">
        <f t="shared" si="1"/>
        <v>156023</v>
      </c>
      <c r="C25" s="1717">
        <v>92218</v>
      </c>
      <c r="D25" s="1717">
        <v>42618</v>
      </c>
      <c r="E25" s="1717">
        <v>21187</v>
      </c>
      <c r="F25" s="1248" t="s">
        <v>446</v>
      </c>
    </row>
    <row r="26" spans="1:6" s="145" customFormat="1" ht="22" customHeight="1">
      <c r="A26" s="1249" t="s">
        <v>547</v>
      </c>
      <c r="B26" s="1246">
        <f t="shared" si="1"/>
        <v>88709</v>
      </c>
      <c r="C26" s="1717">
        <v>63410</v>
      </c>
      <c r="D26" s="1717">
        <v>16885</v>
      </c>
      <c r="E26" s="1717">
        <v>8414</v>
      </c>
      <c r="F26" s="1248" t="s">
        <v>548</v>
      </c>
    </row>
    <row r="27" spans="1:6" s="145" customFormat="1" ht="22" customHeight="1">
      <c r="A27" s="1249" t="s">
        <v>549</v>
      </c>
      <c r="B27" s="1246">
        <f t="shared" si="1"/>
        <v>41955</v>
      </c>
      <c r="C27" s="1717">
        <v>32739</v>
      </c>
      <c r="D27" s="1717">
        <v>6684</v>
      </c>
      <c r="E27" s="1717">
        <v>2532</v>
      </c>
      <c r="F27" s="1248" t="s">
        <v>550</v>
      </c>
    </row>
    <row r="28" spans="1:6" s="145" customFormat="1" ht="22" customHeight="1">
      <c r="A28" s="1249" t="s">
        <v>551</v>
      </c>
      <c r="B28" s="1246">
        <f t="shared" si="1"/>
        <v>16564</v>
      </c>
      <c r="C28" s="1717">
        <v>13757</v>
      </c>
      <c r="D28" s="1717">
        <v>2185</v>
      </c>
      <c r="E28" s="1717">
        <v>622</v>
      </c>
      <c r="F28" s="1248" t="s">
        <v>552</v>
      </c>
    </row>
    <row r="29" spans="1:6" s="145" customFormat="1" ht="22" customHeight="1">
      <c r="A29" s="1245" t="s">
        <v>553</v>
      </c>
      <c r="B29" s="1246">
        <f t="shared" si="1"/>
        <v>7430</v>
      </c>
      <c r="C29" s="1717">
        <v>6376</v>
      </c>
      <c r="D29" s="1717">
        <v>849</v>
      </c>
      <c r="E29" s="1717">
        <v>205</v>
      </c>
      <c r="F29" s="1248" t="s">
        <v>554</v>
      </c>
    </row>
    <row r="30" spans="1:6" s="145" customFormat="1" ht="39.65" customHeight="1">
      <c r="A30" s="1250" t="s">
        <v>555</v>
      </c>
      <c r="B30" s="1251">
        <f>+SUM(B22:B29)</f>
        <v>561192</v>
      </c>
      <c r="C30" s="1251">
        <f>+SUM(C22:C29)</f>
        <v>209641</v>
      </c>
      <c r="D30" s="1251">
        <f>+SUM(D22:D29)</f>
        <v>163893</v>
      </c>
      <c r="E30" s="1251">
        <f>+SUM(E22:E29)</f>
        <v>187658</v>
      </c>
      <c r="F30" s="1244" t="s">
        <v>449</v>
      </c>
    </row>
    <row r="31" spans="1:6" ht="12.75" customHeight="1">
      <c r="A31" s="1240"/>
      <c r="B31" s="1240"/>
      <c r="C31" s="1240"/>
      <c r="D31" s="1240"/>
      <c r="E31" s="1240"/>
      <c r="F31" s="1241"/>
    </row>
    <row r="32" spans="1:6" ht="12.75" customHeight="1">
      <c r="D32" s="406"/>
      <c r="F32" s="124"/>
    </row>
    <row r="33" spans="1:6" ht="12.75" customHeight="1">
      <c r="F33" s="124"/>
    </row>
    <row r="34" spans="1:6" ht="12.75" customHeight="1">
      <c r="F34" s="124"/>
    </row>
    <row r="35" spans="1:6" ht="12.75" customHeight="1">
      <c r="B35" s="498"/>
      <c r="C35" s="498"/>
      <c r="F35" s="124"/>
    </row>
    <row r="36" spans="1:6" ht="17.25" customHeight="1">
      <c r="F36" s="124"/>
    </row>
    <row r="37" spans="1:6" ht="17.25" customHeight="1">
      <c r="F37" s="124"/>
    </row>
    <row r="38" spans="1:6" ht="12.75" customHeight="1">
      <c r="F38" s="124"/>
    </row>
    <row r="39" spans="1:6" ht="12.75" customHeight="1">
      <c r="F39" s="124"/>
    </row>
    <row r="40" spans="1:6" ht="24.75" customHeight="1">
      <c r="F40" s="124"/>
    </row>
    <row r="41" spans="1:6" ht="12.75" customHeight="1">
      <c r="F41" s="124"/>
    </row>
    <row r="42" spans="1:6" ht="12.75" customHeight="1">
      <c r="F42" s="124"/>
    </row>
    <row r="43" spans="1:6" ht="12.75" customHeight="1">
      <c r="F43" s="124"/>
    </row>
    <row r="44" spans="1:6" ht="12.75" customHeight="1">
      <c r="B44" s="31"/>
      <c r="C44" s="31"/>
      <c r="D44" s="460"/>
      <c r="E44" s="584"/>
    </row>
    <row r="45" spans="1:6" ht="12.75" customHeight="1">
      <c r="F45" s="124"/>
    </row>
    <row r="46" spans="1:6" ht="12.75" customHeight="1">
      <c r="A46" s="465"/>
      <c r="F46" s="477"/>
    </row>
    <row r="47" spans="1:6" ht="12.75" customHeight="1">
      <c r="A47" s="769" t="s">
        <v>1873</v>
      </c>
      <c r="F47" s="32" t="s">
        <v>1872</v>
      </c>
    </row>
    <row r="48" spans="1:6" ht="12.75" customHeight="1">
      <c r="A48" s="1884"/>
      <c r="B48" s="1884"/>
      <c r="C48" s="1884"/>
      <c r="D48" s="1884"/>
      <c r="E48" s="1884"/>
      <c r="F48" s="1884"/>
    </row>
    <row r="49" ht="12.75" customHeight="1"/>
    <row r="50" ht="12.75" customHeight="1"/>
    <row r="51" ht="12.75" customHeight="1"/>
  </sheetData>
  <mergeCells count="3">
    <mergeCell ref="E1:F1"/>
    <mergeCell ref="E3:F3"/>
    <mergeCell ref="A48:F48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syncVertical="1" syncRef="A95">
    <tabColor rgb="FFFFFF00"/>
  </sheetPr>
  <dimension ref="A1:F116"/>
  <sheetViews>
    <sheetView showGridLines="0" view="pageLayout" topLeftCell="A95" zoomScale="70" zoomScalePageLayoutView="70" workbookViewId="0">
      <selection activeCell="F15" sqref="F15"/>
    </sheetView>
  </sheetViews>
  <sheetFormatPr defaultColWidth="11" defaultRowHeight="13"/>
  <cols>
    <col min="1" max="1" width="31.81640625" style="624" customWidth="1"/>
    <col min="2" max="2" width="12" style="624" customWidth="1"/>
    <col min="3" max="5" width="10.7265625" style="624" customWidth="1"/>
    <col min="6" max="6" width="30.7265625" style="624" customWidth="1"/>
    <col min="7" max="19" width="11" style="624" customWidth="1"/>
    <col min="20" max="29" width="9.81640625" style="624" customWidth="1"/>
    <col min="30" max="33" width="11" style="624" customWidth="1"/>
    <col min="34" max="34" width="14.453125" style="624" customWidth="1"/>
    <col min="35" max="35" width="4.1796875" style="624" customWidth="1"/>
    <col min="36" max="36" width="13.26953125" style="624" customWidth="1"/>
    <col min="37" max="37" width="28.1796875" style="624" customWidth="1"/>
    <col min="38" max="38" width="11" style="624" customWidth="1"/>
    <col min="39" max="39" width="14.453125" style="624" customWidth="1"/>
    <col min="40" max="40" width="4.1796875" style="624" customWidth="1"/>
    <col min="41" max="42" width="11" style="624" customWidth="1"/>
    <col min="43" max="43" width="14.453125" style="624" customWidth="1"/>
    <col min="44" max="44" width="4.1796875" style="624" customWidth="1"/>
    <col min="45" max="45" width="14.453125" style="624" customWidth="1"/>
    <col min="46" max="244" width="11" style="624"/>
    <col min="245" max="245" width="32.7265625" style="624" customWidth="1"/>
    <col min="246" max="249" width="10.7265625" style="624" customWidth="1"/>
    <col min="250" max="250" width="30.7265625" style="624" customWidth="1"/>
    <col min="251" max="256" width="10.1796875" style="624" customWidth="1"/>
    <col min="257" max="257" width="28.26953125" style="624" customWidth="1"/>
    <col min="258" max="259" width="20.7265625" style="624" customWidth="1"/>
    <col min="260" max="275" width="11" style="624" customWidth="1"/>
    <col min="276" max="285" width="9.81640625" style="624" customWidth="1"/>
    <col min="286" max="289" width="11" style="624" customWidth="1"/>
    <col min="290" max="290" width="14.453125" style="624" customWidth="1"/>
    <col min="291" max="291" width="4.1796875" style="624" customWidth="1"/>
    <col min="292" max="292" width="13.26953125" style="624" customWidth="1"/>
    <col min="293" max="293" width="28.1796875" style="624" customWidth="1"/>
    <col min="294" max="294" width="11" style="624" customWidth="1"/>
    <col min="295" max="295" width="14.453125" style="624" customWidth="1"/>
    <col min="296" max="296" width="4.1796875" style="624" customWidth="1"/>
    <col min="297" max="298" width="11" style="624" customWidth="1"/>
    <col min="299" max="299" width="14.453125" style="624" customWidth="1"/>
    <col min="300" max="300" width="4.1796875" style="624" customWidth="1"/>
    <col min="301" max="301" width="14.453125" style="624" customWidth="1"/>
    <col min="302" max="500" width="11" style="624"/>
    <col min="501" max="501" width="32.7265625" style="624" customWidth="1"/>
    <col min="502" max="505" width="10.7265625" style="624" customWidth="1"/>
    <col min="506" max="506" width="30.7265625" style="624" customWidth="1"/>
    <col min="507" max="512" width="10.1796875" style="624" customWidth="1"/>
    <col min="513" max="513" width="28.26953125" style="624" customWidth="1"/>
    <col min="514" max="515" width="20.7265625" style="624" customWidth="1"/>
    <col min="516" max="531" width="11" style="624" customWidth="1"/>
    <col min="532" max="541" width="9.81640625" style="624" customWidth="1"/>
    <col min="542" max="545" width="11" style="624" customWidth="1"/>
    <col min="546" max="546" width="14.453125" style="624" customWidth="1"/>
    <col min="547" max="547" width="4.1796875" style="624" customWidth="1"/>
    <col min="548" max="548" width="13.26953125" style="624" customWidth="1"/>
    <col min="549" max="549" width="28.1796875" style="624" customWidth="1"/>
    <col min="550" max="550" width="11" style="624" customWidth="1"/>
    <col min="551" max="551" width="14.453125" style="624" customWidth="1"/>
    <col min="552" max="552" width="4.1796875" style="624" customWidth="1"/>
    <col min="553" max="554" width="11" style="624" customWidth="1"/>
    <col min="555" max="555" width="14.453125" style="624" customWidth="1"/>
    <col min="556" max="556" width="4.1796875" style="624" customWidth="1"/>
    <col min="557" max="557" width="14.453125" style="624" customWidth="1"/>
    <col min="558" max="756" width="11" style="624"/>
    <col min="757" max="757" width="32.7265625" style="624" customWidth="1"/>
    <col min="758" max="761" width="10.7265625" style="624" customWidth="1"/>
    <col min="762" max="762" width="30.7265625" style="624" customWidth="1"/>
    <col min="763" max="768" width="10.1796875" style="624" customWidth="1"/>
    <col min="769" max="769" width="28.26953125" style="624" customWidth="1"/>
    <col min="770" max="771" width="20.7265625" style="624" customWidth="1"/>
    <col min="772" max="787" width="11" style="624" customWidth="1"/>
    <col min="788" max="797" width="9.81640625" style="624" customWidth="1"/>
    <col min="798" max="801" width="11" style="624" customWidth="1"/>
    <col min="802" max="802" width="14.453125" style="624" customWidth="1"/>
    <col min="803" max="803" width="4.1796875" style="624" customWidth="1"/>
    <col min="804" max="804" width="13.26953125" style="624" customWidth="1"/>
    <col min="805" max="805" width="28.1796875" style="624" customWidth="1"/>
    <col min="806" max="806" width="11" style="624" customWidth="1"/>
    <col min="807" max="807" width="14.453125" style="624" customWidth="1"/>
    <col min="808" max="808" width="4.1796875" style="624" customWidth="1"/>
    <col min="809" max="810" width="11" style="624" customWidth="1"/>
    <col min="811" max="811" width="14.453125" style="624" customWidth="1"/>
    <col min="812" max="812" width="4.1796875" style="624" customWidth="1"/>
    <col min="813" max="813" width="14.453125" style="624" customWidth="1"/>
    <col min="814" max="1012" width="11" style="624"/>
    <col min="1013" max="1013" width="32.7265625" style="624" customWidth="1"/>
    <col min="1014" max="1017" width="10.7265625" style="624" customWidth="1"/>
    <col min="1018" max="1018" width="30.7265625" style="624" customWidth="1"/>
    <col min="1019" max="1024" width="10.1796875" style="624" customWidth="1"/>
    <col min="1025" max="1025" width="28.26953125" style="624" customWidth="1"/>
    <col min="1026" max="1027" width="20.7265625" style="624" customWidth="1"/>
    <col min="1028" max="1043" width="11" style="624" customWidth="1"/>
    <col min="1044" max="1053" width="9.81640625" style="624" customWidth="1"/>
    <col min="1054" max="1057" width="11" style="624" customWidth="1"/>
    <col min="1058" max="1058" width="14.453125" style="624" customWidth="1"/>
    <col min="1059" max="1059" width="4.1796875" style="624" customWidth="1"/>
    <col min="1060" max="1060" width="13.26953125" style="624" customWidth="1"/>
    <col min="1061" max="1061" width="28.1796875" style="624" customWidth="1"/>
    <col min="1062" max="1062" width="11" style="624" customWidth="1"/>
    <col min="1063" max="1063" width="14.453125" style="624" customWidth="1"/>
    <col min="1064" max="1064" width="4.1796875" style="624" customWidth="1"/>
    <col min="1065" max="1066" width="11" style="624" customWidth="1"/>
    <col min="1067" max="1067" width="14.453125" style="624" customWidth="1"/>
    <col min="1068" max="1068" width="4.1796875" style="624" customWidth="1"/>
    <col min="1069" max="1069" width="14.453125" style="624" customWidth="1"/>
    <col min="1070" max="1268" width="11" style="624"/>
    <col min="1269" max="1269" width="32.7265625" style="624" customWidth="1"/>
    <col min="1270" max="1273" width="10.7265625" style="624" customWidth="1"/>
    <col min="1274" max="1274" width="30.7265625" style="624" customWidth="1"/>
    <col min="1275" max="1280" width="10.1796875" style="624" customWidth="1"/>
    <col min="1281" max="1281" width="28.26953125" style="624" customWidth="1"/>
    <col min="1282" max="1283" width="20.7265625" style="624" customWidth="1"/>
    <col min="1284" max="1299" width="11" style="624" customWidth="1"/>
    <col min="1300" max="1309" width="9.81640625" style="624" customWidth="1"/>
    <col min="1310" max="1313" width="11" style="624" customWidth="1"/>
    <col min="1314" max="1314" width="14.453125" style="624" customWidth="1"/>
    <col min="1315" max="1315" width="4.1796875" style="624" customWidth="1"/>
    <col min="1316" max="1316" width="13.26953125" style="624" customWidth="1"/>
    <col min="1317" max="1317" width="28.1796875" style="624" customWidth="1"/>
    <col min="1318" max="1318" width="11" style="624" customWidth="1"/>
    <col min="1319" max="1319" width="14.453125" style="624" customWidth="1"/>
    <col min="1320" max="1320" width="4.1796875" style="624" customWidth="1"/>
    <col min="1321" max="1322" width="11" style="624" customWidth="1"/>
    <col min="1323" max="1323" width="14.453125" style="624" customWidth="1"/>
    <col min="1324" max="1324" width="4.1796875" style="624" customWidth="1"/>
    <col min="1325" max="1325" width="14.453125" style="624" customWidth="1"/>
    <col min="1326" max="1524" width="11" style="624"/>
    <col min="1525" max="1525" width="32.7265625" style="624" customWidth="1"/>
    <col min="1526" max="1529" width="10.7265625" style="624" customWidth="1"/>
    <col min="1530" max="1530" width="30.7265625" style="624" customWidth="1"/>
    <col min="1531" max="1536" width="10.1796875" style="624" customWidth="1"/>
    <col min="1537" max="1537" width="28.26953125" style="624" customWidth="1"/>
    <col min="1538" max="1539" width="20.7265625" style="624" customWidth="1"/>
    <col min="1540" max="1555" width="11" style="624" customWidth="1"/>
    <col min="1556" max="1565" width="9.81640625" style="624" customWidth="1"/>
    <col min="1566" max="1569" width="11" style="624" customWidth="1"/>
    <col min="1570" max="1570" width="14.453125" style="624" customWidth="1"/>
    <col min="1571" max="1571" width="4.1796875" style="624" customWidth="1"/>
    <col min="1572" max="1572" width="13.26953125" style="624" customWidth="1"/>
    <col min="1573" max="1573" width="28.1796875" style="624" customWidth="1"/>
    <col min="1574" max="1574" width="11" style="624" customWidth="1"/>
    <col min="1575" max="1575" width="14.453125" style="624" customWidth="1"/>
    <col min="1576" max="1576" width="4.1796875" style="624" customWidth="1"/>
    <col min="1577" max="1578" width="11" style="624" customWidth="1"/>
    <col min="1579" max="1579" width="14.453125" style="624" customWidth="1"/>
    <col min="1580" max="1580" width="4.1796875" style="624" customWidth="1"/>
    <col min="1581" max="1581" width="14.453125" style="624" customWidth="1"/>
    <col min="1582" max="1780" width="11" style="624"/>
    <col min="1781" max="1781" width="32.7265625" style="624" customWidth="1"/>
    <col min="1782" max="1785" width="10.7265625" style="624" customWidth="1"/>
    <col min="1786" max="1786" width="30.7265625" style="624" customWidth="1"/>
    <col min="1787" max="1792" width="10.1796875" style="624" customWidth="1"/>
    <col min="1793" max="1793" width="28.26953125" style="624" customWidth="1"/>
    <col min="1794" max="1795" width="20.7265625" style="624" customWidth="1"/>
    <col min="1796" max="1811" width="11" style="624" customWidth="1"/>
    <col min="1812" max="1821" width="9.81640625" style="624" customWidth="1"/>
    <col min="1822" max="1825" width="11" style="624" customWidth="1"/>
    <col min="1826" max="1826" width="14.453125" style="624" customWidth="1"/>
    <col min="1827" max="1827" width="4.1796875" style="624" customWidth="1"/>
    <col min="1828" max="1828" width="13.26953125" style="624" customWidth="1"/>
    <col min="1829" max="1829" width="28.1796875" style="624" customWidth="1"/>
    <col min="1830" max="1830" width="11" style="624" customWidth="1"/>
    <col min="1831" max="1831" width="14.453125" style="624" customWidth="1"/>
    <col min="1832" max="1832" width="4.1796875" style="624" customWidth="1"/>
    <col min="1833" max="1834" width="11" style="624" customWidth="1"/>
    <col min="1835" max="1835" width="14.453125" style="624" customWidth="1"/>
    <col min="1836" max="1836" width="4.1796875" style="624" customWidth="1"/>
    <col min="1837" max="1837" width="14.453125" style="624" customWidth="1"/>
    <col min="1838" max="2036" width="11" style="624"/>
    <col min="2037" max="2037" width="32.7265625" style="624" customWidth="1"/>
    <col min="2038" max="2041" width="10.7265625" style="624" customWidth="1"/>
    <col min="2042" max="2042" width="30.7265625" style="624" customWidth="1"/>
    <col min="2043" max="2048" width="10.1796875" style="624" customWidth="1"/>
    <col min="2049" max="2049" width="28.26953125" style="624" customWidth="1"/>
    <col min="2050" max="2051" width="20.7265625" style="624" customWidth="1"/>
    <col min="2052" max="2067" width="11" style="624" customWidth="1"/>
    <col min="2068" max="2077" width="9.81640625" style="624" customWidth="1"/>
    <col min="2078" max="2081" width="11" style="624" customWidth="1"/>
    <col min="2082" max="2082" width="14.453125" style="624" customWidth="1"/>
    <col min="2083" max="2083" width="4.1796875" style="624" customWidth="1"/>
    <col min="2084" max="2084" width="13.26953125" style="624" customWidth="1"/>
    <col min="2085" max="2085" width="28.1796875" style="624" customWidth="1"/>
    <col min="2086" max="2086" width="11" style="624" customWidth="1"/>
    <col min="2087" max="2087" width="14.453125" style="624" customWidth="1"/>
    <col min="2088" max="2088" width="4.1796875" style="624" customWidth="1"/>
    <col min="2089" max="2090" width="11" style="624" customWidth="1"/>
    <col min="2091" max="2091" width="14.453125" style="624" customWidth="1"/>
    <col min="2092" max="2092" width="4.1796875" style="624" customWidth="1"/>
    <col min="2093" max="2093" width="14.453125" style="624" customWidth="1"/>
    <col min="2094" max="2292" width="11" style="624"/>
    <col min="2293" max="2293" width="32.7265625" style="624" customWidth="1"/>
    <col min="2294" max="2297" width="10.7265625" style="624" customWidth="1"/>
    <col min="2298" max="2298" width="30.7265625" style="624" customWidth="1"/>
    <col min="2299" max="2304" width="10.1796875" style="624" customWidth="1"/>
    <col min="2305" max="2305" width="28.26953125" style="624" customWidth="1"/>
    <col min="2306" max="2307" width="20.7265625" style="624" customWidth="1"/>
    <col min="2308" max="2323" width="11" style="624" customWidth="1"/>
    <col min="2324" max="2333" width="9.81640625" style="624" customWidth="1"/>
    <col min="2334" max="2337" width="11" style="624" customWidth="1"/>
    <col min="2338" max="2338" width="14.453125" style="624" customWidth="1"/>
    <col min="2339" max="2339" width="4.1796875" style="624" customWidth="1"/>
    <col min="2340" max="2340" width="13.26953125" style="624" customWidth="1"/>
    <col min="2341" max="2341" width="28.1796875" style="624" customWidth="1"/>
    <col min="2342" max="2342" width="11" style="624" customWidth="1"/>
    <col min="2343" max="2343" width="14.453125" style="624" customWidth="1"/>
    <col min="2344" max="2344" width="4.1796875" style="624" customWidth="1"/>
    <col min="2345" max="2346" width="11" style="624" customWidth="1"/>
    <col min="2347" max="2347" width="14.453125" style="624" customWidth="1"/>
    <col min="2348" max="2348" width="4.1796875" style="624" customWidth="1"/>
    <col min="2349" max="2349" width="14.453125" style="624" customWidth="1"/>
    <col min="2350" max="2548" width="11" style="624"/>
    <col min="2549" max="2549" width="32.7265625" style="624" customWidth="1"/>
    <col min="2550" max="2553" width="10.7265625" style="624" customWidth="1"/>
    <col min="2554" max="2554" width="30.7265625" style="624" customWidth="1"/>
    <col min="2555" max="2560" width="10.1796875" style="624" customWidth="1"/>
    <col min="2561" max="2561" width="28.26953125" style="624" customWidth="1"/>
    <col min="2562" max="2563" width="20.7265625" style="624" customWidth="1"/>
    <col min="2564" max="2579" width="11" style="624" customWidth="1"/>
    <col min="2580" max="2589" width="9.81640625" style="624" customWidth="1"/>
    <col min="2590" max="2593" width="11" style="624" customWidth="1"/>
    <col min="2594" max="2594" width="14.453125" style="624" customWidth="1"/>
    <col min="2595" max="2595" width="4.1796875" style="624" customWidth="1"/>
    <col min="2596" max="2596" width="13.26953125" style="624" customWidth="1"/>
    <col min="2597" max="2597" width="28.1796875" style="624" customWidth="1"/>
    <col min="2598" max="2598" width="11" style="624" customWidth="1"/>
    <col min="2599" max="2599" width="14.453125" style="624" customWidth="1"/>
    <col min="2600" max="2600" width="4.1796875" style="624" customWidth="1"/>
    <col min="2601" max="2602" width="11" style="624" customWidth="1"/>
    <col min="2603" max="2603" width="14.453125" style="624" customWidth="1"/>
    <col min="2604" max="2604" width="4.1796875" style="624" customWidth="1"/>
    <col min="2605" max="2605" width="14.453125" style="624" customWidth="1"/>
    <col min="2606" max="2804" width="11" style="624"/>
    <col min="2805" max="2805" width="32.7265625" style="624" customWidth="1"/>
    <col min="2806" max="2809" width="10.7265625" style="624" customWidth="1"/>
    <col min="2810" max="2810" width="30.7265625" style="624" customWidth="1"/>
    <col min="2811" max="2816" width="10.1796875" style="624" customWidth="1"/>
    <col min="2817" max="2817" width="28.26953125" style="624" customWidth="1"/>
    <col min="2818" max="2819" width="20.7265625" style="624" customWidth="1"/>
    <col min="2820" max="2835" width="11" style="624" customWidth="1"/>
    <col min="2836" max="2845" width="9.81640625" style="624" customWidth="1"/>
    <col min="2846" max="2849" width="11" style="624" customWidth="1"/>
    <col min="2850" max="2850" width="14.453125" style="624" customWidth="1"/>
    <col min="2851" max="2851" width="4.1796875" style="624" customWidth="1"/>
    <col min="2852" max="2852" width="13.26953125" style="624" customWidth="1"/>
    <col min="2853" max="2853" width="28.1796875" style="624" customWidth="1"/>
    <col min="2854" max="2854" width="11" style="624" customWidth="1"/>
    <col min="2855" max="2855" width="14.453125" style="624" customWidth="1"/>
    <col min="2856" max="2856" width="4.1796875" style="624" customWidth="1"/>
    <col min="2857" max="2858" width="11" style="624" customWidth="1"/>
    <col min="2859" max="2859" width="14.453125" style="624" customWidth="1"/>
    <col min="2860" max="2860" width="4.1796875" style="624" customWidth="1"/>
    <col min="2861" max="2861" width="14.453125" style="624" customWidth="1"/>
    <col min="2862" max="3060" width="11" style="624"/>
    <col min="3061" max="3061" width="32.7265625" style="624" customWidth="1"/>
    <col min="3062" max="3065" width="10.7265625" style="624" customWidth="1"/>
    <col min="3066" max="3066" width="30.7265625" style="624" customWidth="1"/>
    <col min="3067" max="3072" width="10.1796875" style="624" customWidth="1"/>
    <col min="3073" max="3073" width="28.26953125" style="624" customWidth="1"/>
    <col min="3074" max="3075" width="20.7265625" style="624" customWidth="1"/>
    <col min="3076" max="3091" width="11" style="624" customWidth="1"/>
    <col min="3092" max="3101" width="9.81640625" style="624" customWidth="1"/>
    <col min="3102" max="3105" width="11" style="624" customWidth="1"/>
    <col min="3106" max="3106" width="14.453125" style="624" customWidth="1"/>
    <col min="3107" max="3107" width="4.1796875" style="624" customWidth="1"/>
    <col min="3108" max="3108" width="13.26953125" style="624" customWidth="1"/>
    <col min="3109" max="3109" width="28.1796875" style="624" customWidth="1"/>
    <col min="3110" max="3110" width="11" style="624" customWidth="1"/>
    <col min="3111" max="3111" width="14.453125" style="624" customWidth="1"/>
    <col min="3112" max="3112" width="4.1796875" style="624" customWidth="1"/>
    <col min="3113" max="3114" width="11" style="624" customWidth="1"/>
    <col min="3115" max="3115" width="14.453125" style="624" customWidth="1"/>
    <col min="3116" max="3116" width="4.1796875" style="624" customWidth="1"/>
    <col min="3117" max="3117" width="14.453125" style="624" customWidth="1"/>
    <col min="3118" max="3316" width="11" style="624"/>
    <col min="3317" max="3317" width="32.7265625" style="624" customWidth="1"/>
    <col min="3318" max="3321" width="10.7265625" style="624" customWidth="1"/>
    <col min="3322" max="3322" width="30.7265625" style="624" customWidth="1"/>
    <col min="3323" max="3328" width="10.1796875" style="624" customWidth="1"/>
    <col min="3329" max="3329" width="28.26953125" style="624" customWidth="1"/>
    <col min="3330" max="3331" width="20.7265625" style="624" customWidth="1"/>
    <col min="3332" max="3347" width="11" style="624" customWidth="1"/>
    <col min="3348" max="3357" width="9.81640625" style="624" customWidth="1"/>
    <col min="3358" max="3361" width="11" style="624" customWidth="1"/>
    <col min="3362" max="3362" width="14.453125" style="624" customWidth="1"/>
    <col min="3363" max="3363" width="4.1796875" style="624" customWidth="1"/>
    <col min="3364" max="3364" width="13.26953125" style="624" customWidth="1"/>
    <col min="3365" max="3365" width="28.1796875" style="624" customWidth="1"/>
    <col min="3366" max="3366" width="11" style="624" customWidth="1"/>
    <col min="3367" max="3367" width="14.453125" style="624" customWidth="1"/>
    <col min="3368" max="3368" width="4.1796875" style="624" customWidth="1"/>
    <col min="3369" max="3370" width="11" style="624" customWidth="1"/>
    <col min="3371" max="3371" width="14.453125" style="624" customWidth="1"/>
    <col min="3372" max="3372" width="4.1796875" style="624" customWidth="1"/>
    <col min="3373" max="3373" width="14.453125" style="624" customWidth="1"/>
    <col min="3374" max="3572" width="11" style="624"/>
    <col min="3573" max="3573" width="32.7265625" style="624" customWidth="1"/>
    <col min="3574" max="3577" width="10.7265625" style="624" customWidth="1"/>
    <col min="3578" max="3578" width="30.7265625" style="624" customWidth="1"/>
    <col min="3579" max="3584" width="10.1796875" style="624" customWidth="1"/>
    <col min="3585" max="3585" width="28.26953125" style="624" customWidth="1"/>
    <col min="3586" max="3587" width="20.7265625" style="624" customWidth="1"/>
    <col min="3588" max="3603" width="11" style="624" customWidth="1"/>
    <col min="3604" max="3613" width="9.81640625" style="624" customWidth="1"/>
    <col min="3614" max="3617" width="11" style="624" customWidth="1"/>
    <col min="3618" max="3618" width="14.453125" style="624" customWidth="1"/>
    <col min="3619" max="3619" width="4.1796875" style="624" customWidth="1"/>
    <col min="3620" max="3620" width="13.26953125" style="624" customWidth="1"/>
    <col min="3621" max="3621" width="28.1796875" style="624" customWidth="1"/>
    <col min="3622" max="3622" width="11" style="624" customWidth="1"/>
    <col min="3623" max="3623" width="14.453125" style="624" customWidth="1"/>
    <col min="3624" max="3624" width="4.1796875" style="624" customWidth="1"/>
    <col min="3625" max="3626" width="11" style="624" customWidth="1"/>
    <col min="3627" max="3627" width="14.453125" style="624" customWidth="1"/>
    <col min="3628" max="3628" width="4.1796875" style="624" customWidth="1"/>
    <col min="3629" max="3629" width="14.453125" style="624" customWidth="1"/>
    <col min="3630" max="3828" width="11" style="624"/>
    <col min="3829" max="3829" width="32.7265625" style="624" customWidth="1"/>
    <col min="3830" max="3833" width="10.7265625" style="624" customWidth="1"/>
    <col min="3834" max="3834" width="30.7265625" style="624" customWidth="1"/>
    <col min="3835" max="3840" width="10.1796875" style="624" customWidth="1"/>
    <col min="3841" max="3841" width="28.26953125" style="624" customWidth="1"/>
    <col min="3842" max="3843" width="20.7265625" style="624" customWidth="1"/>
    <col min="3844" max="3859" width="11" style="624" customWidth="1"/>
    <col min="3860" max="3869" width="9.81640625" style="624" customWidth="1"/>
    <col min="3870" max="3873" width="11" style="624" customWidth="1"/>
    <col min="3874" max="3874" width="14.453125" style="624" customWidth="1"/>
    <col min="3875" max="3875" width="4.1796875" style="624" customWidth="1"/>
    <col min="3876" max="3876" width="13.26953125" style="624" customWidth="1"/>
    <col min="3877" max="3877" width="28.1796875" style="624" customWidth="1"/>
    <col min="3878" max="3878" width="11" style="624" customWidth="1"/>
    <col min="3879" max="3879" width="14.453125" style="624" customWidth="1"/>
    <col min="3880" max="3880" width="4.1796875" style="624" customWidth="1"/>
    <col min="3881" max="3882" width="11" style="624" customWidth="1"/>
    <col min="3883" max="3883" width="14.453125" style="624" customWidth="1"/>
    <col min="3884" max="3884" width="4.1796875" style="624" customWidth="1"/>
    <col min="3885" max="3885" width="14.453125" style="624" customWidth="1"/>
    <col min="3886" max="4084" width="11" style="624"/>
    <col min="4085" max="4085" width="32.7265625" style="624" customWidth="1"/>
    <col min="4086" max="4089" width="10.7265625" style="624" customWidth="1"/>
    <col min="4090" max="4090" width="30.7265625" style="624" customWidth="1"/>
    <col min="4091" max="4096" width="10.1796875" style="624" customWidth="1"/>
    <col min="4097" max="4097" width="28.26953125" style="624" customWidth="1"/>
    <col min="4098" max="4099" width="20.7265625" style="624" customWidth="1"/>
    <col min="4100" max="4115" width="11" style="624" customWidth="1"/>
    <col min="4116" max="4125" width="9.81640625" style="624" customWidth="1"/>
    <col min="4126" max="4129" width="11" style="624" customWidth="1"/>
    <col min="4130" max="4130" width="14.453125" style="624" customWidth="1"/>
    <col min="4131" max="4131" width="4.1796875" style="624" customWidth="1"/>
    <col min="4132" max="4132" width="13.26953125" style="624" customWidth="1"/>
    <col min="4133" max="4133" width="28.1796875" style="624" customWidth="1"/>
    <col min="4134" max="4134" width="11" style="624" customWidth="1"/>
    <col min="4135" max="4135" width="14.453125" style="624" customWidth="1"/>
    <col min="4136" max="4136" width="4.1796875" style="624" customWidth="1"/>
    <col min="4137" max="4138" width="11" style="624" customWidth="1"/>
    <col min="4139" max="4139" width="14.453125" style="624" customWidth="1"/>
    <col min="4140" max="4140" width="4.1796875" style="624" customWidth="1"/>
    <col min="4141" max="4141" width="14.453125" style="624" customWidth="1"/>
    <col min="4142" max="4340" width="11" style="624"/>
    <col min="4341" max="4341" width="32.7265625" style="624" customWidth="1"/>
    <col min="4342" max="4345" width="10.7265625" style="624" customWidth="1"/>
    <col min="4346" max="4346" width="30.7265625" style="624" customWidth="1"/>
    <col min="4347" max="4352" width="10.1796875" style="624" customWidth="1"/>
    <col min="4353" max="4353" width="28.26953125" style="624" customWidth="1"/>
    <col min="4354" max="4355" width="20.7265625" style="624" customWidth="1"/>
    <col min="4356" max="4371" width="11" style="624" customWidth="1"/>
    <col min="4372" max="4381" width="9.81640625" style="624" customWidth="1"/>
    <col min="4382" max="4385" width="11" style="624" customWidth="1"/>
    <col min="4386" max="4386" width="14.453125" style="624" customWidth="1"/>
    <col min="4387" max="4387" width="4.1796875" style="624" customWidth="1"/>
    <col min="4388" max="4388" width="13.26953125" style="624" customWidth="1"/>
    <col min="4389" max="4389" width="28.1796875" style="624" customWidth="1"/>
    <col min="4390" max="4390" width="11" style="624" customWidth="1"/>
    <col min="4391" max="4391" width="14.453125" style="624" customWidth="1"/>
    <col min="4392" max="4392" width="4.1796875" style="624" customWidth="1"/>
    <col min="4393" max="4394" width="11" style="624" customWidth="1"/>
    <col min="4395" max="4395" width="14.453125" style="624" customWidth="1"/>
    <col min="4396" max="4396" width="4.1796875" style="624" customWidth="1"/>
    <col min="4397" max="4397" width="14.453125" style="624" customWidth="1"/>
    <col min="4398" max="4596" width="11" style="624"/>
    <col min="4597" max="4597" width="32.7265625" style="624" customWidth="1"/>
    <col min="4598" max="4601" width="10.7265625" style="624" customWidth="1"/>
    <col min="4602" max="4602" width="30.7265625" style="624" customWidth="1"/>
    <col min="4603" max="4608" width="10.1796875" style="624" customWidth="1"/>
    <col min="4609" max="4609" width="28.26953125" style="624" customWidth="1"/>
    <col min="4610" max="4611" width="20.7265625" style="624" customWidth="1"/>
    <col min="4612" max="4627" width="11" style="624" customWidth="1"/>
    <col min="4628" max="4637" width="9.81640625" style="624" customWidth="1"/>
    <col min="4638" max="4641" width="11" style="624" customWidth="1"/>
    <col min="4642" max="4642" width="14.453125" style="624" customWidth="1"/>
    <col min="4643" max="4643" width="4.1796875" style="624" customWidth="1"/>
    <col min="4644" max="4644" width="13.26953125" style="624" customWidth="1"/>
    <col min="4645" max="4645" width="28.1796875" style="624" customWidth="1"/>
    <col min="4646" max="4646" width="11" style="624" customWidth="1"/>
    <col min="4647" max="4647" width="14.453125" style="624" customWidth="1"/>
    <col min="4648" max="4648" width="4.1796875" style="624" customWidth="1"/>
    <col min="4649" max="4650" width="11" style="624" customWidth="1"/>
    <col min="4651" max="4651" width="14.453125" style="624" customWidth="1"/>
    <col min="4652" max="4652" width="4.1796875" style="624" customWidth="1"/>
    <col min="4653" max="4653" width="14.453125" style="624" customWidth="1"/>
    <col min="4654" max="4852" width="11" style="624"/>
    <col min="4853" max="4853" width="32.7265625" style="624" customWidth="1"/>
    <col min="4854" max="4857" width="10.7265625" style="624" customWidth="1"/>
    <col min="4858" max="4858" width="30.7265625" style="624" customWidth="1"/>
    <col min="4859" max="4864" width="10.1796875" style="624" customWidth="1"/>
    <col min="4865" max="4865" width="28.26953125" style="624" customWidth="1"/>
    <col min="4866" max="4867" width="20.7265625" style="624" customWidth="1"/>
    <col min="4868" max="4883" width="11" style="624" customWidth="1"/>
    <col min="4884" max="4893" width="9.81640625" style="624" customWidth="1"/>
    <col min="4894" max="4897" width="11" style="624" customWidth="1"/>
    <col min="4898" max="4898" width="14.453125" style="624" customWidth="1"/>
    <col min="4899" max="4899" width="4.1796875" style="624" customWidth="1"/>
    <col min="4900" max="4900" width="13.26953125" style="624" customWidth="1"/>
    <col min="4901" max="4901" width="28.1796875" style="624" customWidth="1"/>
    <col min="4902" max="4902" width="11" style="624" customWidth="1"/>
    <col min="4903" max="4903" width="14.453125" style="624" customWidth="1"/>
    <col min="4904" max="4904" width="4.1796875" style="624" customWidth="1"/>
    <col min="4905" max="4906" width="11" style="624" customWidth="1"/>
    <col min="4907" max="4907" width="14.453125" style="624" customWidth="1"/>
    <col min="4908" max="4908" width="4.1796875" style="624" customWidth="1"/>
    <col min="4909" max="4909" width="14.453125" style="624" customWidth="1"/>
    <col min="4910" max="5108" width="11" style="624"/>
    <col min="5109" max="5109" width="32.7265625" style="624" customWidth="1"/>
    <col min="5110" max="5113" width="10.7265625" style="624" customWidth="1"/>
    <col min="5114" max="5114" width="30.7265625" style="624" customWidth="1"/>
    <col min="5115" max="5120" width="10.1796875" style="624" customWidth="1"/>
    <col min="5121" max="5121" width="28.26953125" style="624" customWidth="1"/>
    <col min="5122" max="5123" width="20.7265625" style="624" customWidth="1"/>
    <col min="5124" max="5139" width="11" style="624" customWidth="1"/>
    <col min="5140" max="5149" width="9.81640625" style="624" customWidth="1"/>
    <col min="5150" max="5153" width="11" style="624" customWidth="1"/>
    <col min="5154" max="5154" width="14.453125" style="624" customWidth="1"/>
    <col min="5155" max="5155" width="4.1796875" style="624" customWidth="1"/>
    <col min="5156" max="5156" width="13.26953125" style="624" customWidth="1"/>
    <col min="5157" max="5157" width="28.1796875" style="624" customWidth="1"/>
    <col min="5158" max="5158" width="11" style="624" customWidth="1"/>
    <col min="5159" max="5159" width="14.453125" style="624" customWidth="1"/>
    <col min="5160" max="5160" width="4.1796875" style="624" customWidth="1"/>
    <col min="5161" max="5162" width="11" style="624" customWidth="1"/>
    <col min="5163" max="5163" width="14.453125" style="624" customWidth="1"/>
    <col min="5164" max="5164" width="4.1796875" style="624" customWidth="1"/>
    <col min="5165" max="5165" width="14.453125" style="624" customWidth="1"/>
    <col min="5166" max="5364" width="11" style="624"/>
    <col min="5365" max="5365" width="32.7265625" style="624" customWidth="1"/>
    <col min="5366" max="5369" width="10.7265625" style="624" customWidth="1"/>
    <col min="5370" max="5370" width="30.7265625" style="624" customWidth="1"/>
    <col min="5371" max="5376" width="10.1796875" style="624" customWidth="1"/>
    <col min="5377" max="5377" width="28.26953125" style="624" customWidth="1"/>
    <col min="5378" max="5379" width="20.7265625" style="624" customWidth="1"/>
    <col min="5380" max="5395" width="11" style="624" customWidth="1"/>
    <col min="5396" max="5405" width="9.81640625" style="624" customWidth="1"/>
    <col min="5406" max="5409" width="11" style="624" customWidth="1"/>
    <col min="5410" max="5410" width="14.453125" style="624" customWidth="1"/>
    <col min="5411" max="5411" width="4.1796875" style="624" customWidth="1"/>
    <col min="5412" max="5412" width="13.26953125" style="624" customWidth="1"/>
    <col min="5413" max="5413" width="28.1796875" style="624" customWidth="1"/>
    <col min="5414" max="5414" width="11" style="624" customWidth="1"/>
    <col min="5415" max="5415" width="14.453125" style="624" customWidth="1"/>
    <col min="5416" max="5416" width="4.1796875" style="624" customWidth="1"/>
    <col min="5417" max="5418" width="11" style="624" customWidth="1"/>
    <col min="5419" max="5419" width="14.453125" style="624" customWidth="1"/>
    <col min="5420" max="5420" width="4.1796875" style="624" customWidth="1"/>
    <col min="5421" max="5421" width="14.453125" style="624" customWidth="1"/>
    <col min="5422" max="5620" width="11" style="624"/>
    <col min="5621" max="5621" width="32.7265625" style="624" customWidth="1"/>
    <col min="5622" max="5625" width="10.7265625" style="624" customWidth="1"/>
    <col min="5626" max="5626" width="30.7265625" style="624" customWidth="1"/>
    <col min="5627" max="5632" width="10.1796875" style="624" customWidth="1"/>
    <col min="5633" max="5633" width="28.26953125" style="624" customWidth="1"/>
    <col min="5634" max="5635" width="20.7265625" style="624" customWidth="1"/>
    <col min="5636" max="5651" width="11" style="624" customWidth="1"/>
    <col min="5652" max="5661" width="9.81640625" style="624" customWidth="1"/>
    <col min="5662" max="5665" width="11" style="624" customWidth="1"/>
    <col min="5666" max="5666" width="14.453125" style="624" customWidth="1"/>
    <col min="5667" max="5667" width="4.1796875" style="624" customWidth="1"/>
    <col min="5668" max="5668" width="13.26953125" style="624" customWidth="1"/>
    <col min="5669" max="5669" width="28.1796875" style="624" customWidth="1"/>
    <col min="5670" max="5670" width="11" style="624" customWidth="1"/>
    <col min="5671" max="5671" width="14.453125" style="624" customWidth="1"/>
    <col min="5672" max="5672" width="4.1796875" style="624" customWidth="1"/>
    <col min="5673" max="5674" width="11" style="624" customWidth="1"/>
    <col min="5675" max="5675" width="14.453125" style="624" customWidth="1"/>
    <col min="5676" max="5676" width="4.1796875" style="624" customWidth="1"/>
    <col min="5677" max="5677" width="14.453125" style="624" customWidth="1"/>
    <col min="5678" max="5876" width="11" style="624"/>
    <col min="5877" max="5877" width="32.7265625" style="624" customWidth="1"/>
    <col min="5878" max="5881" width="10.7265625" style="624" customWidth="1"/>
    <col min="5882" max="5882" width="30.7265625" style="624" customWidth="1"/>
    <col min="5883" max="5888" width="10.1796875" style="624" customWidth="1"/>
    <col min="5889" max="5889" width="28.26953125" style="624" customWidth="1"/>
    <col min="5890" max="5891" width="20.7265625" style="624" customWidth="1"/>
    <col min="5892" max="5907" width="11" style="624" customWidth="1"/>
    <col min="5908" max="5917" width="9.81640625" style="624" customWidth="1"/>
    <col min="5918" max="5921" width="11" style="624" customWidth="1"/>
    <col min="5922" max="5922" width="14.453125" style="624" customWidth="1"/>
    <col min="5923" max="5923" width="4.1796875" style="624" customWidth="1"/>
    <col min="5924" max="5924" width="13.26953125" style="624" customWidth="1"/>
    <col min="5925" max="5925" width="28.1796875" style="624" customWidth="1"/>
    <col min="5926" max="5926" width="11" style="624" customWidth="1"/>
    <col min="5927" max="5927" width="14.453125" style="624" customWidth="1"/>
    <col min="5928" max="5928" width="4.1796875" style="624" customWidth="1"/>
    <col min="5929" max="5930" width="11" style="624" customWidth="1"/>
    <col min="5931" max="5931" width="14.453125" style="624" customWidth="1"/>
    <col min="5932" max="5932" width="4.1796875" style="624" customWidth="1"/>
    <col min="5933" max="5933" width="14.453125" style="624" customWidth="1"/>
    <col min="5934" max="6132" width="11" style="624"/>
    <col min="6133" max="6133" width="32.7265625" style="624" customWidth="1"/>
    <col min="6134" max="6137" width="10.7265625" style="624" customWidth="1"/>
    <col min="6138" max="6138" width="30.7265625" style="624" customWidth="1"/>
    <col min="6139" max="6144" width="10.1796875" style="624" customWidth="1"/>
    <col min="6145" max="6145" width="28.26953125" style="624" customWidth="1"/>
    <col min="6146" max="6147" width="20.7265625" style="624" customWidth="1"/>
    <col min="6148" max="6163" width="11" style="624" customWidth="1"/>
    <col min="6164" max="6173" width="9.81640625" style="624" customWidth="1"/>
    <col min="6174" max="6177" width="11" style="624" customWidth="1"/>
    <col min="6178" max="6178" width="14.453125" style="624" customWidth="1"/>
    <col min="6179" max="6179" width="4.1796875" style="624" customWidth="1"/>
    <col min="6180" max="6180" width="13.26953125" style="624" customWidth="1"/>
    <col min="6181" max="6181" width="28.1796875" style="624" customWidth="1"/>
    <col min="6182" max="6182" width="11" style="624" customWidth="1"/>
    <col min="6183" max="6183" width="14.453125" style="624" customWidth="1"/>
    <col min="6184" max="6184" width="4.1796875" style="624" customWidth="1"/>
    <col min="6185" max="6186" width="11" style="624" customWidth="1"/>
    <col min="6187" max="6187" width="14.453125" style="624" customWidth="1"/>
    <col min="6188" max="6188" width="4.1796875" style="624" customWidth="1"/>
    <col min="6189" max="6189" width="14.453125" style="624" customWidth="1"/>
    <col min="6190" max="6388" width="11" style="624"/>
    <col min="6389" max="6389" width="32.7265625" style="624" customWidth="1"/>
    <col min="6390" max="6393" width="10.7265625" style="624" customWidth="1"/>
    <col min="6394" max="6394" width="30.7265625" style="624" customWidth="1"/>
    <col min="6395" max="6400" width="10.1796875" style="624" customWidth="1"/>
    <col min="6401" max="6401" width="28.26953125" style="624" customWidth="1"/>
    <col min="6402" max="6403" width="20.7265625" style="624" customWidth="1"/>
    <col min="6404" max="6419" width="11" style="624" customWidth="1"/>
    <col min="6420" max="6429" width="9.81640625" style="624" customWidth="1"/>
    <col min="6430" max="6433" width="11" style="624" customWidth="1"/>
    <col min="6434" max="6434" width="14.453125" style="624" customWidth="1"/>
    <col min="6435" max="6435" width="4.1796875" style="624" customWidth="1"/>
    <col min="6436" max="6436" width="13.26953125" style="624" customWidth="1"/>
    <col min="6437" max="6437" width="28.1796875" style="624" customWidth="1"/>
    <col min="6438" max="6438" width="11" style="624" customWidth="1"/>
    <col min="6439" max="6439" width="14.453125" style="624" customWidth="1"/>
    <col min="6440" max="6440" width="4.1796875" style="624" customWidth="1"/>
    <col min="6441" max="6442" width="11" style="624" customWidth="1"/>
    <col min="6443" max="6443" width="14.453125" style="624" customWidth="1"/>
    <col min="6444" max="6444" width="4.1796875" style="624" customWidth="1"/>
    <col min="6445" max="6445" width="14.453125" style="624" customWidth="1"/>
    <col min="6446" max="6644" width="11" style="624"/>
    <col min="6645" max="6645" width="32.7265625" style="624" customWidth="1"/>
    <col min="6646" max="6649" width="10.7265625" style="624" customWidth="1"/>
    <col min="6650" max="6650" width="30.7265625" style="624" customWidth="1"/>
    <col min="6651" max="6656" width="10.1796875" style="624" customWidth="1"/>
    <col min="6657" max="6657" width="28.26953125" style="624" customWidth="1"/>
    <col min="6658" max="6659" width="20.7265625" style="624" customWidth="1"/>
    <col min="6660" max="6675" width="11" style="624" customWidth="1"/>
    <col min="6676" max="6685" width="9.81640625" style="624" customWidth="1"/>
    <col min="6686" max="6689" width="11" style="624" customWidth="1"/>
    <col min="6690" max="6690" width="14.453125" style="624" customWidth="1"/>
    <col min="6691" max="6691" width="4.1796875" style="624" customWidth="1"/>
    <col min="6692" max="6692" width="13.26953125" style="624" customWidth="1"/>
    <col min="6693" max="6693" width="28.1796875" style="624" customWidth="1"/>
    <col min="6694" max="6694" width="11" style="624" customWidth="1"/>
    <col min="6695" max="6695" width="14.453125" style="624" customWidth="1"/>
    <col min="6696" max="6696" width="4.1796875" style="624" customWidth="1"/>
    <col min="6697" max="6698" width="11" style="624" customWidth="1"/>
    <col min="6699" max="6699" width="14.453125" style="624" customWidth="1"/>
    <col min="6700" max="6700" width="4.1796875" style="624" customWidth="1"/>
    <col min="6701" max="6701" width="14.453125" style="624" customWidth="1"/>
    <col min="6702" max="6900" width="11" style="624"/>
    <col min="6901" max="6901" width="32.7265625" style="624" customWidth="1"/>
    <col min="6902" max="6905" width="10.7265625" style="624" customWidth="1"/>
    <col min="6906" max="6906" width="30.7265625" style="624" customWidth="1"/>
    <col min="6907" max="6912" width="10.1796875" style="624" customWidth="1"/>
    <col min="6913" max="6913" width="28.26953125" style="624" customWidth="1"/>
    <col min="6914" max="6915" width="20.7265625" style="624" customWidth="1"/>
    <col min="6916" max="6931" width="11" style="624" customWidth="1"/>
    <col min="6932" max="6941" width="9.81640625" style="624" customWidth="1"/>
    <col min="6942" max="6945" width="11" style="624" customWidth="1"/>
    <col min="6946" max="6946" width="14.453125" style="624" customWidth="1"/>
    <col min="6947" max="6947" width="4.1796875" style="624" customWidth="1"/>
    <col min="6948" max="6948" width="13.26953125" style="624" customWidth="1"/>
    <col min="6949" max="6949" width="28.1796875" style="624" customWidth="1"/>
    <col min="6950" max="6950" width="11" style="624" customWidth="1"/>
    <col min="6951" max="6951" width="14.453125" style="624" customWidth="1"/>
    <col min="6952" max="6952" width="4.1796875" style="624" customWidth="1"/>
    <col min="6953" max="6954" width="11" style="624" customWidth="1"/>
    <col min="6955" max="6955" width="14.453125" style="624" customWidth="1"/>
    <col min="6956" max="6956" width="4.1796875" style="624" customWidth="1"/>
    <col min="6957" max="6957" width="14.453125" style="624" customWidth="1"/>
    <col min="6958" max="7156" width="11" style="624"/>
    <col min="7157" max="7157" width="32.7265625" style="624" customWidth="1"/>
    <col min="7158" max="7161" width="10.7265625" style="624" customWidth="1"/>
    <col min="7162" max="7162" width="30.7265625" style="624" customWidth="1"/>
    <col min="7163" max="7168" width="10.1796875" style="624" customWidth="1"/>
    <col min="7169" max="7169" width="28.26953125" style="624" customWidth="1"/>
    <col min="7170" max="7171" width="20.7265625" style="624" customWidth="1"/>
    <col min="7172" max="7187" width="11" style="624" customWidth="1"/>
    <col min="7188" max="7197" width="9.81640625" style="624" customWidth="1"/>
    <col min="7198" max="7201" width="11" style="624" customWidth="1"/>
    <col min="7202" max="7202" width="14.453125" style="624" customWidth="1"/>
    <col min="7203" max="7203" width="4.1796875" style="624" customWidth="1"/>
    <col min="7204" max="7204" width="13.26953125" style="624" customWidth="1"/>
    <col min="7205" max="7205" width="28.1796875" style="624" customWidth="1"/>
    <col min="7206" max="7206" width="11" style="624" customWidth="1"/>
    <col min="7207" max="7207" width="14.453125" style="624" customWidth="1"/>
    <col min="7208" max="7208" width="4.1796875" style="624" customWidth="1"/>
    <col min="7209" max="7210" width="11" style="624" customWidth="1"/>
    <col min="7211" max="7211" width="14.453125" style="624" customWidth="1"/>
    <col min="7212" max="7212" width="4.1796875" style="624" customWidth="1"/>
    <col min="7213" max="7213" width="14.453125" style="624" customWidth="1"/>
    <col min="7214" max="7412" width="11" style="624"/>
    <col min="7413" max="7413" width="32.7265625" style="624" customWidth="1"/>
    <col min="7414" max="7417" width="10.7265625" style="624" customWidth="1"/>
    <col min="7418" max="7418" width="30.7265625" style="624" customWidth="1"/>
    <col min="7419" max="7424" width="10.1796875" style="624" customWidth="1"/>
    <col min="7425" max="7425" width="28.26953125" style="624" customWidth="1"/>
    <col min="7426" max="7427" width="20.7265625" style="624" customWidth="1"/>
    <col min="7428" max="7443" width="11" style="624" customWidth="1"/>
    <col min="7444" max="7453" width="9.81640625" style="624" customWidth="1"/>
    <col min="7454" max="7457" width="11" style="624" customWidth="1"/>
    <col min="7458" max="7458" width="14.453125" style="624" customWidth="1"/>
    <col min="7459" max="7459" width="4.1796875" style="624" customWidth="1"/>
    <col min="7460" max="7460" width="13.26953125" style="624" customWidth="1"/>
    <col min="7461" max="7461" width="28.1796875" style="624" customWidth="1"/>
    <col min="7462" max="7462" width="11" style="624" customWidth="1"/>
    <col min="7463" max="7463" width="14.453125" style="624" customWidth="1"/>
    <col min="7464" max="7464" width="4.1796875" style="624" customWidth="1"/>
    <col min="7465" max="7466" width="11" style="624" customWidth="1"/>
    <col min="7467" max="7467" width="14.453125" style="624" customWidth="1"/>
    <col min="7468" max="7468" width="4.1796875" style="624" customWidth="1"/>
    <col min="7469" max="7469" width="14.453125" style="624" customWidth="1"/>
    <col min="7470" max="7668" width="11" style="624"/>
    <col min="7669" max="7669" width="32.7265625" style="624" customWidth="1"/>
    <col min="7670" max="7673" width="10.7265625" style="624" customWidth="1"/>
    <col min="7674" max="7674" width="30.7265625" style="624" customWidth="1"/>
    <col min="7675" max="7680" width="10.1796875" style="624" customWidth="1"/>
    <col min="7681" max="7681" width="28.26953125" style="624" customWidth="1"/>
    <col min="7682" max="7683" width="20.7265625" style="624" customWidth="1"/>
    <col min="7684" max="7699" width="11" style="624" customWidth="1"/>
    <col min="7700" max="7709" width="9.81640625" style="624" customWidth="1"/>
    <col min="7710" max="7713" width="11" style="624" customWidth="1"/>
    <col min="7714" max="7714" width="14.453125" style="624" customWidth="1"/>
    <col min="7715" max="7715" width="4.1796875" style="624" customWidth="1"/>
    <col min="7716" max="7716" width="13.26953125" style="624" customWidth="1"/>
    <col min="7717" max="7717" width="28.1796875" style="624" customWidth="1"/>
    <col min="7718" max="7718" width="11" style="624" customWidth="1"/>
    <col min="7719" max="7719" width="14.453125" style="624" customWidth="1"/>
    <col min="7720" max="7720" width="4.1796875" style="624" customWidth="1"/>
    <col min="7721" max="7722" width="11" style="624" customWidth="1"/>
    <col min="7723" max="7723" width="14.453125" style="624" customWidth="1"/>
    <col min="7724" max="7724" width="4.1796875" style="624" customWidth="1"/>
    <col min="7725" max="7725" width="14.453125" style="624" customWidth="1"/>
    <col min="7726" max="7924" width="11" style="624"/>
    <col min="7925" max="7925" width="32.7265625" style="624" customWidth="1"/>
    <col min="7926" max="7929" width="10.7265625" style="624" customWidth="1"/>
    <col min="7930" max="7930" width="30.7265625" style="624" customWidth="1"/>
    <col min="7931" max="7936" width="10.1796875" style="624" customWidth="1"/>
    <col min="7937" max="7937" width="28.26953125" style="624" customWidth="1"/>
    <col min="7938" max="7939" width="20.7265625" style="624" customWidth="1"/>
    <col min="7940" max="7955" width="11" style="624" customWidth="1"/>
    <col min="7956" max="7965" width="9.81640625" style="624" customWidth="1"/>
    <col min="7966" max="7969" width="11" style="624" customWidth="1"/>
    <col min="7970" max="7970" width="14.453125" style="624" customWidth="1"/>
    <col min="7971" max="7971" width="4.1796875" style="624" customWidth="1"/>
    <col min="7972" max="7972" width="13.26953125" style="624" customWidth="1"/>
    <col min="7973" max="7973" width="28.1796875" style="624" customWidth="1"/>
    <col min="7974" max="7974" width="11" style="624" customWidth="1"/>
    <col min="7975" max="7975" width="14.453125" style="624" customWidth="1"/>
    <col min="7976" max="7976" width="4.1796875" style="624" customWidth="1"/>
    <col min="7977" max="7978" width="11" style="624" customWidth="1"/>
    <col min="7979" max="7979" width="14.453125" style="624" customWidth="1"/>
    <col min="7980" max="7980" width="4.1796875" style="624" customWidth="1"/>
    <col min="7981" max="7981" width="14.453125" style="624" customWidth="1"/>
    <col min="7982" max="8180" width="11" style="624"/>
    <col min="8181" max="8181" width="32.7265625" style="624" customWidth="1"/>
    <col min="8182" max="8185" width="10.7265625" style="624" customWidth="1"/>
    <col min="8186" max="8186" width="30.7265625" style="624" customWidth="1"/>
    <col min="8187" max="8192" width="10.1796875" style="624" customWidth="1"/>
    <col min="8193" max="8193" width="28.26953125" style="624" customWidth="1"/>
    <col min="8194" max="8195" width="20.7265625" style="624" customWidth="1"/>
    <col min="8196" max="8211" width="11" style="624" customWidth="1"/>
    <col min="8212" max="8221" width="9.81640625" style="624" customWidth="1"/>
    <col min="8222" max="8225" width="11" style="624" customWidth="1"/>
    <col min="8226" max="8226" width="14.453125" style="624" customWidth="1"/>
    <col min="8227" max="8227" width="4.1796875" style="624" customWidth="1"/>
    <col min="8228" max="8228" width="13.26953125" style="624" customWidth="1"/>
    <col min="8229" max="8229" width="28.1796875" style="624" customWidth="1"/>
    <col min="8230" max="8230" width="11" style="624" customWidth="1"/>
    <col min="8231" max="8231" width="14.453125" style="624" customWidth="1"/>
    <col min="8232" max="8232" width="4.1796875" style="624" customWidth="1"/>
    <col min="8233" max="8234" width="11" style="624" customWidth="1"/>
    <col min="8235" max="8235" width="14.453125" style="624" customWidth="1"/>
    <col min="8236" max="8236" width="4.1796875" style="624" customWidth="1"/>
    <col min="8237" max="8237" width="14.453125" style="624" customWidth="1"/>
    <col min="8238" max="8436" width="11" style="624"/>
    <col min="8437" max="8437" width="32.7265625" style="624" customWidth="1"/>
    <col min="8438" max="8441" width="10.7265625" style="624" customWidth="1"/>
    <col min="8442" max="8442" width="30.7265625" style="624" customWidth="1"/>
    <col min="8443" max="8448" width="10.1796875" style="624" customWidth="1"/>
    <col min="8449" max="8449" width="28.26953125" style="624" customWidth="1"/>
    <col min="8450" max="8451" width="20.7265625" style="624" customWidth="1"/>
    <col min="8452" max="8467" width="11" style="624" customWidth="1"/>
    <col min="8468" max="8477" width="9.81640625" style="624" customWidth="1"/>
    <col min="8478" max="8481" width="11" style="624" customWidth="1"/>
    <col min="8482" max="8482" width="14.453125" style="624" customWidth="1"/>
    <col min="8483" max="8483" width="4.1796875" style="624" customWidth="1"/>
    <col min="8484" max="8484" width="13.26953125" style="624" customWidth="1"/>
    <col min="8485" max="8485" width="28.1796875" style="624" customWidth="1"/>
    <col min="8486" max="8486" width="11" style="624" customWidth="1"/>
    <col min="8487" max="8487" width="14.453125" style="624" customWidth="1"/>
    <col min="8488" max="8488" width="4.1796875" style="624" customWidth="1"/>
    <col min="8489" max="8490" width="11" style="624" customWidth="1"/>
    <col min="8491" max="8491" width="14.453125" style="624" customWidth="1"/>
    <col min="8492" max="8492" width="4.1796875" style="624" customWidth="1"/>
    <col min="8493" max="8493" width="14.453125" style="624" customWidth="1"/>
    <col min="8494" max="8692" width="11" style="624"/>
    <col min="8693" max="8693" width="32.7265625" style="624" customWidth="1"/>
    <col min="8694" max="8697" width="10.7265625" style="624" customWidth="1"/>
    <col min="8698" max="8698" width="30.7265625" style="624" customWidth="1"/>
    <col min="8699" max="8704" width="10.1796875" style="624" customWidth="1"/>
    <col min="8705" max="8705" width="28.26953125" style="624" customWidth="1"/>
    <col min="8706" max="8707" width="20.7265625" style="624" customWidth="1"/>
    <col min="8708" max="8723" width="11" style="624" customWidth="1"/>
    <col min="8724" max="8733" width="9.81640625" style="624" customWidth="1"/>
    <col min="8734" max="8737" width="11" style="624" customWidth="1"/>
    <col min="8738" max="8738" width="14.453125" style="624" customWidth="1"/>
    <col min="8739" max="8739" width="4.1796875" style="624" customWidth="1"/>
    <col min="8740" max="8740" width="13.26953125" style="624" customWidth="1"/>
    <col min="8741" max="8741" width="28.1796875" style="624" customWidth="1"/>
    <col min="8742" max="8742" width="11" style="624" customWidth="1"/>
    <col min="8743" max="8743" width="14.453125" style="624" customWidth="1"/>
    <col min="8744" max="8744" width="4.1796875" style="624" customWidth="1"/>
    <col min="8745" max="8746" width="11" style="624" customWidth="1"/>
    <col min="8747" max="8747" width="14.453125" style="624" customWidth="1"/>
    <col min="8748" max="8748" width="4.1796875" style="624" customWidth="1"/>
    <col min="8749" max="8749" width="14.453125" style="624" customWidth="1"/>
    <col min="8750" max="8948" width="11" style="624"/>
    <col min="8949" max="8949" width="32.7265625" style="624" customWidth="1"/>
    <col min="8950" max="8953" width="10.7265625" style="624" customWidth="1"/>
    <col min="8954" max="8954" width="30.7265625" style="624" customWidth="1"/>
    <col min="8955" max="8960" width="10.1796875" style="624" customWidth="1"/>
    <col min="8961" max="8961" width="28.26953125" style="624" customWidth="1"/>
    <col min="8962" max="8963" width="20.7265625" style="624" customWidth="1"/>
    <col min="8964" max="8979" width="11" style="624" customWidth="1"/>
    <col min="8980" max="8989" width="9.81640625" style="624" customWidth="1"/>
    <col min="8990" max="8993" width="11" style="624" customWidth="1"/>
    <col min="8994" max="8994" width="14.453125" style="624" customWidth="1"/>
    <col min="8995" max="8995" width="4.1796875" style="624" customWidth="1"/>
    <col min="8996" max="8996" width="13.26953125" style="624" customWidth="1"/>
    <col min="8997" max="8997" width="28.1796875" style="624" customWidth="1"/>
    <col min="8998" max="8998" width="11" style="624" customWidth="1"/>
    <col min="8999" max="8999" width="14.453125" style="624" customWidth="1"/>
    <col min="9000" max="9000" width="4.1796875" style="624" customWidth="1"/>
    <col min="9001" max="9002" width="11" style="624" customWidth="1"/>
    <col min="9003" max="9003" width="14.453125" style="624" customWidth="1"/>
    <col min="9004" max="9004" width="4.1796875" style="624" customWidth="1"/>
    <col min="9005" max="9005" width="14.453125" style="624" customWidth="1"/>
    <col min="9006" max="9204" width="11" style="624"/>
    <col min="9205" max="9205" width="32.7265625" style="624" customWidth="1"/>
    <col min="9206" max="9209" width="10.7265625" style="624" customWidth="1"/>
    <col min="9210" max="9210" width="30.7265625" style="624" customWidth="1"/>
    <col min="9211" max="9216" width="10.1796875" style="624" customWidth="1"/>
    <col min="9217" max="9217" width="28.26953125" style="624" customWidth="1"/>
    <col min="9218" max="9219" width="20.7265625" style="624" customWidth="1"/>
    <col min="9220" max="9235" width="11" style="624" customWidth="1"/>
    <col min="9236" max="9245" width="9.81640625" style="624" customWidth="1"/>
    <col min="9246" max="9249" width="11" style="624" customWidth="1"/>
    <col min="9250" max="9250" width="14.453125" style="624" customWidth="1"/>
    <col min="9251" max="9251" width="4.1796875" style="624" customWidth="1"/>
    <col min="9252" max="9252" width="13.26953125" style="624" customWidth="1"/>
    <col min="9253" max="9253" width="28.1796875" style="624" customWidth="1"/>
    <col min="9254" max="9254" width="11" style="624" customWidth="1"/>
    <col min="9255" max="9255" width="14.453125" style="624" customWidth="1"/>
    <col min="9256" max="9256" width="4.1796875" style="624" customWidth="1"/>
    <col min="9257" max="9258" width="11" style="624" customWidth="1"/>
    <col min="9259" max="9259" width="14.453125" style="624" customWidth="1"/>
    <col min="9260" max="9260" width="4.1796875" style="624" customWidth="1"/>
    <col min="9261" max="9261" width="14.453125" style="624" customWidth="1"/>
    <col min="9262" max="9460" width="11" style="624"/>
    <col min="9461" max="9461" width="32.7265625" style="624" customWidth="1"/>
    <col min="9462" max="9465" width="10.7265625" style="624" customWidth="1"/>
    <col min="9466" max="9466" width="30.7265625" style="624" customWidth="1"/>
    <col min="9467" max="9472" width="10.1796875" style="624" customWidth="1"/>
    <col min="9473" max="9473" width="28.26953125" style="624" customWidth="1"/>
    <col min="9474" max="9475" width="20.7265625" style="624" customWidth="1"/>
    <col min="9476" max="9491" width="11" style="624" customWidth="1"/>
    <col min="9492" max="9501" width="9.81640625" style="624" customWidth="1"/>
    <col min="9502" max="9505" width="11" style="624" customWidth="1"/>
    <col min="9506" max="9506" width="14.453125" style="624" customWidth="1"/>
    <col min="9507" max="9507" width="4.1796875" style="624" customWidth="1"/>
    <col min="9508" max="9508" width="13.26953125" style="624" customWidth="1"/>
    <col min="9509" max="9509" width="28.1796875" style="624" customWidth="1"/>
    <col min="9510" max="9510" width="11" style="624" customWidth="1"/>
    <col min="9511" max="9511" width="14.453125" style="624" customWidth="1"/>
    <col min="9512" max="9512" width="4.1796875" style="624" customWidth="1"/>
    <col min="9513" max="9514" width="11" style="624" customWidth="1"/>
    <col min="9515" max="9515" width="14.453125" style="624" customWidth="1"/>
    <col min="9516" max="9516" width="4.1796875" style="624" customWidth="1"/>
    <col min="9517" max="9517" width="14.453125" style="624" customWidth="1"/>
    <col min="9518" max="9716" width="11" style="624"/>
    <col min="9717" max="9717" width="32.7265625" style="624" customWidth="1"/>
    <col min="9718" max="9721" width="10.7265625" style="624" customWidth="1"/>
    <col min="9722" max="9722" width="30.7265625" style="624" customWidth="1"/>
    <col min="9723" max="9728" width="10.1796875" style="624" customWidth="1"/>
    <col min="9729" max="9729" width="28.26953125" style="624" customWidth="1"/>
    <col min="9730" max="9731" width="20.7265625" style="624" customWidth="1"/>
    <col min="9732" max="9747" width="11" style="624" customWidth="1"/>
    <col min="9748" max="9757" width="9.81640625" style="624" customWidth="1"/>
    <col min="9758" max="9761" width="11" style="624" customWidth="1"/>
    <col min="9762" max="9762" width="14.453125" style="624" customWidth="1"/>
    <col min="9763" max="9763" width="4.1796875" style="624" customWidth="1"/>
    <col min="9764" max="9764" width="13.26953125" style="624" customWidth="1"/>
    <col min="9765" max="9765" width="28.1796875" style="624" customWidth="1"/>
    <col min="9766" max="9766" width="11" style="624" customWidth="1"/>
    <col min="9767" max="9767" width="14.453125" style="624" customWidth="1"/>
    <col min="9768" max="9768" width="4.1796875" style="624" customWidth="1"/>
    <col min="9769" max="9770" width="11" style="624" customWidth="1"/>
    <col min="9771" max="9771" width="14.453125" style="624" customWidth="1"/>
    <col min="9772" max="9772" width="4.1796875" style="624" customWidth="1"/>
    <col min="9773" max="9773" width="14.453125" style="624" customWidth="1"/>
    <col min="9774" max="9972" width="11" style="624"/>
    <col min="9973" max="9973" width="32.7265625" style="624" customWidth="1"/>
    <col min="9974" max="9977" width="10.7265625" style="624" customWidth="1"/>
    <col min="9978" max="9978" width="30.7265625" style="624" customWidth="1"/>
    <col min="9979" max="9984" width="10.1796875" style="624" customWidth="1"/>
    <col min="9985" max="9985" width="28.26953125" style="624" customWidth="1"/>
    <col min="9986" max="9987" width="20.7265625" style="624" customWidth="1"/>
    <col min="9988" max="10003" width="11" style="624" customWidth="1"/>
    <col min="10004" max="10013" width="9.81640625" style="624" customWidth="1"/>
    <col min="10014" max="10017" width="11" style="624" customWidth="1"/>
    <col min="10018" max="10018" width="14.453125" style="624" customWidth="1"/>
    <col min="10019" max="10019" width="4.1796875" style="624" customWidth="1"/>
    <col min="10020" max="10020" width="13.26953125" style="624" customWidth="1"/>
    <col min="10021" max="10021" width="28.1796875" style="624" customWidth="1"/>
    <col min="10022" max="10022" width="11" style="624" customWidth="1"/>
    <col min="10023" max="10023" width="14.453125" style="624" customWidth="1"/>
    <col min="10024" max="10024" width="4.1796875" style="624" customWidth="1"/>
    <col min="10025" max="10026" width="11" style="624" customWidth="1"/>
    <col min="10027" max="10027" width="14.453125" style="624" customWidth="1"/>
    <col min="10028" max="10028" width="4.1796875" style="624" customWidth="1"/>
    <col min="10029" max="10029" width="14.453125" style="624" customWidth="1"/>
    <col min="10030" max="10228" width="11" style="624"/>
    <col min="10229" max="10229" width="32.7265625" style="624" customWidth="1"/>
    <col min="10230" max="10233" width="10.7265625" style="624" customWidth="1"/>
    <col min="10234" max="10234" width="30.7265625" style="624" customWidth="1"/>
    <col min="10235" max="10240" width="10.1796875" style="624" customWidth="1"/>
    <col min="10241" max="10241" width="28.26953125" style="624" customWidth="1"/>
    <col min="10242" max="10243" width="20.7265625" style="624" customWidth="1"/>
    <col min="10244" max="10259" width="11" style="624" customWidth="1"/>
    <col min="10260" max="10269" width="9.81640625" style="624" customWidth="1"/>
    <col min="10270" max="10273" width="11" style="624" customWidth="1"/>
    <col min="10274" max="10274" width="14.453125" style="624" customWidth="1"/>
    <col min="10275" max="10275" width="4.1796875" style="624" customWidth="1"/>
    <col min="10276" max="10276" width="13.26953125" style="624" customWidth="1"/>
    <col min="10277" max="10277" width="28.1796875" style="624" customWidth="1"/>
    <col min="10278" max="10278" width="11" style="624" customWidth="1"/>
    <col min="10279" max="10279" width="14.453125" style="624" customWidth="1"/>
    <col min="10280" max="10280" width="4.1796875" style="624" customWidth="1"/>
    <col min="10281" max="10282" width="11" style="624" customWidth="1"/>
    <col min="10283" max="10283" width="14.453125" style="624" customWidth="1"/>
    <col min="10284" max="10284" width="4.1796875" style="624" customWidth="1"/>
    <col min="10285" max="10285" width="14.453125" style="624" customWidth="1"/>
    <col min="10286" max="10484" width="11" style="624"/>
    <col min="10485" max="10485" width="32.7265625" style="624" customWidth="1"/>
    <col min="10486" max="10489" width="10.7265625" style="624" customWidth="1"/>
    <col min="10490" max="10490" width="30.7265625" style="624" customWidth="1"/>
    <col min="10491" max="10496" width="10.1796875" style="624" customWidth="1"/>
    <col min="10497" max="10497" width="28.26953125" style="624" customWidth="1"/>
    <col min="10498" max="10499" width="20.7265625" style="624" customWidth="1"/>
    <col min="10500" max="10515" width="11" style="624" customWidth="1"/>
    <col min="10516" max="10525" width="9.81640625" style="624" customWidth="1"/>
    <col min="10526" max="10529" width="11" style="624" customWidth="1"/>
    <col min="10530" max="10530" width="14.453125" style="624" customWidth="1"/>
    <col min="10531" max="10531" width="4.1796875" style="624" customWidth="1"/>
    <col min="10532" max="10532" width="13.26953125" style="624" customWidth="1"/>
    <col min="10533" max="10533" width="28.1796875" style="624" customWidth="1"/>
    <col min="10534" max="10534" width="11" style="624" customWidth="1"/>
    <col min="10535" max="10535" width="14.453125" style="624" customWidth="1"/>
    <col min="10536" max="10536" width="4.1796875" style="624" customWidth="1"/>
    <col min="10537" max="10538" width="11" style="624" customWidth="1"/>
    <col min="10539" max="10539" width="14.453125" style="624" customWidth="1"/>
    <col min="10540" max="10540" width="4.1796875" style="624" customWidth="1"/>
    <col min="10541" max="10541" width="14.453125" style="624" customWidth="1"/>
    <col min="10542" max="10740" width="11" style="624"/>
    <col min="10741" max="10741" width="32.7265625" style="624" customWidth="1"/>
    <col min="10742" max="10745" width="10.7265625" style="624" customWidth="1"/>
    <col min="10746" max="10746" width="30.7265625" style="624" customWidth="1"/>
    <col min="10747" max="10752" width="10.1796875" style="624" customWidth="1"/>
    <col min="10753" max="10753" width="28.26953125" style="624" customWidth="1"/>
    <col min="10754" max="10755" width="20.7265625" style="624" customWidth="1"/>
    <col min="10756" max="10771" width="11" style="624" customWidth="1"/>
    <col min="10772" max="10781" width="9.81640625" style="624" customWidth="1"/>
    <col min="10782" max="10785" width="11" style="624" customWidth="1"/>
    <col min="10786" max="10786" width="14.453125" style="624" customWidth="1"/>
    <col min="10787" max="10787" width="4.1796875" style="624" customWidth="1"/>
    <col min="10788" max="10788" width="13.26953125" style="624" customWidth="1"/>
    <col min="10789" max="10789" width="28.1796875" style="624" customWidth="1"/>
    <col min="10790" max="10790" width="11" style="624" customWidth="1"/>
    <col min="10791" max="10791" width="14.453125" style="624" customWidth="1"/>
    <col min="10792" max="10792" width="4.1796875" style="624" customWidth="1"/>
    <col min="10793" max="10794" width="11" style="624" customWidth="1"/>
    <col min="10795" max="10795" width="14.453125" style="624" customWidth="1"/>
    <col min="10796" max="10796" width="4.1796875" style="624" customWidth="1"/>
    <col min="10797" max="10797" width="14.453125" style="624" customWidth="1"/>
    <col min="10798" max="10996" width="11" style="624"/>
    <col min="10997" max="10997" width="32.7265625" style="624" customWidth="1"/>
    <col min="10998" max="11001" width="10.7265625" style="624" customWidth="1"/>
    <col min="11002" max="11002" width="30.7265625" style="624" customWidth="1"/>
    <col min="11003" max="11008" width="10.1796875" style="624" customWidth="1"/>
    <col min="11009" max="11009" width="28.26953125" style="624" customWidth="1"/>
    <col min="11010" max="11011" width="20.7265625" style="624" customWidth="1"/>
    <col min="11012" max="11027" width="11" style="624" customWidth="1"/>
    <col min="11028" max="11037" width="9.81640625" style="624" customWidth="1"/>
    <col min="11038" max="11041" width="11" style="624" customWidth="1"/>
    <col min="11042" max="11042" width="14.453125" style="624" customWidth="1"/>
    <col min="11043" max="11043" width="4.1796875" style="624" customWidth="1"/>
    <col min="11044" max="11044" width="13.26953125" style="624" customWidth="1"/>
    <col min="11045" max="11045" width="28.1796875" style="624" customWidth="1"/>
    <col min="11046" max="11046" width="11" style="624" customWidth="1"/>
    <col min="11047" max="11047" width="14.453125" style="624" customWidth="1"/>
    <col min="11048" max="11048" width="4.1796875" style="624" customWidth="1"/>
    <col min="11049" max="11050" width="11" style="624" customWidth="1"/>
    <col min="11051" max="11051" width="14.453125" style="624" customWidth="1"/>
    <col min="11052" max="11052" width="4.1796875" style="624" customWidth="1"/>
    <col min="11053" max="11053" width="14.453125" style="624" customWidth="1"/>
    <col min="11054" max="11252" width="11" style="624"/>
    <col min="11253" max="11253" width="32.7265625" style="624" customWidth="1"/>
    <col min="11254" max="11257" width="10.7265625" style="624" customWidth="1"/>
    <col min="11258" max="11258" width="30.7265625" style="624" customWidth="1"/>
    <col min="11259" max="11264" width="10.1796875" style="624" customWidth="1"/>
    <col min="11265" max="11265" width="28.26953125" style="624" customWidth="1"/>
    <col min="11266" max="11267" width="20.7265625" style="624" customWidth="1"/>
    <col min="11268" max="11283" width="11" style="624" customWidth="1"/>
    <col min="11284" max="11293" width="9.81640625" style="624" customWidth="1"/>
    <col min="11294" max="11297" width="11" style="624" customWidth="1"/>
    <col min="11298" max="11298" width="14.453125" style="624" customWidth="1"/>
    <col min="11299" max="11299" width="4.1796875" style="624" customWidth="1"/>
    <col min="11300" max="11300" width="13.26953125" style="624" customWidth="1"/>
    <col min="11301" max="11301" width="28.1796875" style="624" customWidth="1"/>
    <col min="11302" max="11302" width="11" style="624" customWidth="1"/>
    <col min="11303" max="11303" width="14.453125" style="624" customWidth="1"/>
    <col min="11304" max="11304" width="4.1796875" style="624" customWidth="1"/>
    <col min="11305" max="11306" width="11" style="624" customWidth="1"/>
    <col min="11307" max="11307" width="14.453125" style="624" customWidth="1"/>
    <col min="11308" max="11308" width="4.1796875" style="624" customWidth="1"/>
    <col min="11309" max="11309" width="14.453125" style="624" customWidth="1"/>
    <col min="11310" max="11508" width="11" style="624"/>
    <col min="11509" max="11509" width="32.7265625" style="624" customWidth="1"/>
    <col min="11510" max="11513" width="10.7265625" style="624" customWidth="1"/>
    <col min="11514" max="11514" width="30.7265625" style="624" customWidth="1"/>
    <col min="11515" max="11520" width="10.1796875" style="624" customWidth="1"/>
    <col min="11521" max="11521" width="28.26953125" style="624" customWidth="1"/>
    <col min="11522" max="11523" width="20.7265625" style="624" customWidth="1"/>
    <col min="11524" max="11539" width="11" style="624" customWidth="1"/>
    <col min="11540" max="11549" width="9.81640625" style="624" customWidth="1"/>
    <col min="11550" max="11553" width="11" style="624" customWidth="1"/>
    <col min="11554" max="11554" width="14.453125" style="624" customWidth="1"/>
    <col min="11555" max="11555" width="4.1796875" style="624" customWidth="1"/>
    <col min="11556" max="11556" width="13.26953125" style="624" customWidth="1"/>
    <col min="11557" max="11557" width="28.1796875" style="624" customWidth="1"/>
    <col min="11558" max="11558" width="11" style="624" customWidth="1"/>
    <col min="11559" max="11559" width="14.453125" style="624" customWidth="1"/>
    <col min="11560" max="11560" width="4.1796875" style="624" customWidth="1"/>
    <col min="11561" max="11562" width="11" style="624" customWidth="1"/>
    <col min="11563" max="11563" width="14.453125" style="624" customWidth="1"/>
    <col min="11564" max="11564" width="4.1796875" style="624" customWidth="1"/>
    <col min="11565" max="11565" width="14.453125" style="624" customWidth="1"/>
    <col min="11566" max="11764" width="11" style="624"/>
    <col min="11765" max="11765" width="32.7265625" style="624" customWidth="1"/>
    <col min="11766" max="11769" width="10.7265625" style="624" customWidth="1"/>
    <col min="11770" max="11770" width="30.7265625" style="624" customWidth="1"/>
    <col min="11771" max="11776" width="10.1796875" style="624" customWidth="1"/>
    <col min="11777" max="11777" width="28.26953125" style="624" customWidth="1"/>
    <col min="11778" max="11779" width="20.7265625" style="624" customWidth="1"/>
    <col min="11780" max="11795" width="11" style="624" customWidth="1"/>
    <col min="11796" max="11805" width="9.81640625" style="624" customWidth="1"/>
    <col min="11806" max="11809" width="11" style="624" customWidth="1"/>
    <col min="11810" max="11810" width="14.453125" style="624" customWidth="1"/>
    <col min="11811" max="11811" width="4.1796875" style="624" customWidth="1"/>
    <col min="11812" max="11812" width="13.26953125" style="624" customWidth="1"/>
    <col min="11813" max="11813" width="28.1796875" style="624" customWidth="1"/>
    <col min="11814" max="11814" width="11" style="624" customWidth="1"/>
    <col min="11815" max="11815" width="14.453125" style="624" customWidth="1"/>
    <col min="11816" max="11816" width="4.1796875" style="624" customWidth="1"/>
    <col min="11817" max="11818" width="11" style="624" customWidth="1"/>
    <col min="11819" max="11819" width="14.453125" style="624" customWidth="1"/>
    <col min="11820" max="11820" width="4.1796875" style="624" customWidth="1"/>
    <col min="11821" max="11821" width="14.453125" style="624" customWidth="1"/>
    <col min="11822" max="12020" width="11" style="624"/>
    <col min="12021" max="12021" width="32.7265625" style="624" customWidth="1"/>
    <col min="12022" max="12025" width="10.7265625" style="624" customWidth="1"/>
    <col min="12026" max="12026" width="30.7265625" style="624" customWidth="1"/>
    <col min="12027" max="12032" width="10.1796875" style="624" customWidth="1"/>
    <col min="12033" max="12033" width="28.26953125" style="624" customWidth="1"/>
    <col min="12034" max="12035" width="20.7265625" style="624" customWidth="1"/>
    <col min="12036" max="12051" width="11" style="624" customWidth="1"/>
    <col min="12052" max="12061" width="9.81640625" style="624" customWidth="1"/>
    <col min="12062" max="12065" width="11" style="624" customWidth="1"/>
    <col min="12066" max="12066" width="14.453125" style="624" customWidth="1"/>
    <col min="12067" max="12067" width="4.1796875" style="624" customWidth="1"/>
    <col min="12068" max="12068" width="13.26953125" style="624" customWidth="1"/>
    <col min="12069" max="12069" width="28.1796875" style="624" customWidth="1"/>
    <col min="12070" max="12070" width="11" style="624" customWidth="1"/>
    <col min="12071" max="12071" width="14.453125" style="624" customWidth="1"/>
    <col min="12072" max="12072" width="4.1796875" style="624" customWidth="1"/>
    <col min="12073" max="12074" width="11" style="624" customWidth="1"/>
    <col min="12075" max="12075" width="14.453125" style="624" customWidth="1"/>
    <col min="12076" max="12076" width="4.1796875" style="624" customWidth="1"/>
    <col min="12077" max="12077" width="14.453125" style="624" customWidth="1"/>
    <col min="12078" max="12276" width="11" style="624"/>
    <col min="12277" max="12277" width="32.7265625" style="624" customWidth="1"/>
    <col min="12278" max="12281" width="10.7265625" style="624" customWidth="1"/>
    <col min="12282" max="12282" width="30.7265625" style="624" customWidth="1"/>
    <col min="12283" max="12288" width="10.1796875" style="624" customWidth="1"/>
    <col min="12289" max="12289" width="28.26953125" style="624" customWidth="1"/>
    <col min="12290" max="12291" width="20.7265625" style="624" customWidth="1"/>
    <col min="12292" max="12307" width="11" style="624" customWidth="1"/>
    <col min="12308" max="12317" width="9.81640625" style="624" customWidth="1"/>
    <col min="12318" max="12321" width="11" style="624" customWidth="1"/>
    <col min="12322" max="12322" width="14.453125" style="624" customWidth="1"/>
    <col min="12323" max="12323" width="4.1796875" style="624" customWidth="1"/>
    <col min="12324" max="12324" width="13.26953125" style="624" customWidth="1"/>
    <col min="12325" max="12325" width="28.1796875" style="624" customWidth="1"/>
    <col min="12326" max="12326" width="11" style="624" customWidth="1"/>
    <col min="12327" max="12327" width="14.453125" style="624" customWidth="1"/>
    <col min="12328" max="12328" width="4.1796875" style="624" customWidth="1"/>
    <col min="12329" max="12330" width="11" style="624" customWidth="1"/>
    <col min="12331" max="12331" width="14.453125" style="624" customWidth="1"/>
    <col min="12332" max="12332" width="4.1796875" style="624" customWidth="1"/>
    <col min="12333" max="12333" width="14.453125" style="624" customWidth="1"/>
    <col min="12334" max="12532" width="11" style="624"/>
    <col min="12533" max="12533" width="32.7265625" style="624" customWidth="1"/>
    <col min="12534" max="12537" width="10.7265625" style="624" customWidth="1"/>
    <col min="12538" max="12538" width="30.7265625" style="624" customWidth="1"/>
    <col min="12539" max="12544" width="10.1796875" style="624" customWidth="1"/>
    <col min="12545" max="12545" width="28.26953125" style="624" customWidth="1"/>
    <col min="12546" max="12547" width="20.7265625" style="624" customWidth="1"/>
    <col min="12548" max="12563" width="11" style="624" customWidth="1"/>
    <col min="12564" max="12573" width="9.81640625" style="624" customWidth="1"/>
    <col min="12574" max="12577" width="11" style="624" customWidth="1"/>
    <col min="12578" max="12578" width="14.453125" style="624" customWidth="1"/>
    <col min="12579" max="12579" width="4.1796875" style="624" customWidth="1"/>
    <col min="12580" max="12580" width="13.26953125" style="624" customWidth="1"/>
    <col min="12581" max="12581" width="28.1796875" style="624" customWidth="1"/>
    <col min="12582" max="12582" width="11" style="624" customWidth="1"/>
    <col min="12583" max="12583" width="14.453125" style="624" customWidth="1"/>
    <col min="12584" max="12584" width="4.1796875" style="624" customWidth="1"/>
    <col min="12585" max="12586" width="11" style="624" customWidth="1"/>
    <col min="12587" max="12587" width="14.453125" style="624" customWidth="1"/>
    <col min="12588" max="12588" width="4.1796875" style="624" customWidth="1"/>
    <col min="12589" max="12589" width="14.453125" style="624" customWidth="1"/>
    <col min="12590" max="12788" width="11" style="624"/>
    <col min="12789" max="12789" width="32.7265625" style="624" customWidth="1"/>
    <col min="12790" max="12793" width="10.7265625" style="624" customWidth="1"/>
    <col min="12794" max="12794" width="30.7265625" style="624" customWidth="1"/>
    <col min="12795" max="12800" width="10.1796875" style="624" customWidth="1"/>
    <col min="12801" max="12801" width="28.26953125" style="624" customWidth="1"/>
    <col min="12802" max="12803" width="20.7265625" style="624" customWidth="1"/>
    <col min="12804" max="12819" width="11" style="624" customWidth="1"/>
    <col min="12820" max="12829" width="9.81640625" style="624" customWidth="1"/>
    <col min="12830" max="12833" width="11" style="624" customWidth="1"/>
    <col min="12834" max="12834" width="14.453125" style="624" customWidth="1"/>
    <col min="12835" max="12835" width="4.1796875" style="624" customWidth="1"/>
    <col min="12836" max="12836" width="13.26953125" style="624" customWidth="1"/>
    <col min="12837" max="12837" width="28.1796875" style="624" customWidth="1"/>
    <col min="12838" max="12838" width="11" style="624" customWidth="1"/>
    <col min="12839" max="12839" width="14.453125" style="624" customWidth="1"/>
    <col min="12840" max="12840" width="4.1796875" style="624" customWidth="1"/>
    <col min="12841" max="12842" width="11" style="624" customWidth="1"/>
    <col min="12843" max="12843" width="14.453125" style="624" customWidth="1"/>
    <col min="12844" max="12844" width="4.1796875" style="624" customWidth="1"/>
    <col min="12845" max="12845" width="14.453125" style="624" customWidth="1"/>
    <col min="12846" max="13044" width="11" style="624"/>
    <col min="13045" max="13045" width="32.7265625" style="624" customWidth="1"/>
    <col min="13046" max="13049" width="10.7265625" style="624" customWidth="1"/>
    <col min="13050" max="13050" width="30.7265625" style="624" customWidth="1"/>
    <col min="13051" max="13056" width="10.1796875" style="624" customWidth="1"/>
    <col min="13057" max="13057" width="28.26953125" style="624" customWidth="1"/>
    <col min="13058" max="13059" width="20.7265625" style="624" customWidth="1"/>
    <col min="13060" max="13075" width="11" style="624" customWidth="1"/>
    <col min="13076" max="13085" width="9.81640625" style="624" customWidth="1"/>
    <col min="13086" max="13089" width="11" style="624" customWidth="1"/>
    <col min="13090" max="13090" width="14.453125" style="624" customWidth="1"/>
    <col min="13091" max="13091" width="4.1796875" style="624" customWidth="1"/>
    <col min="13092" max="13092" width="13.26953125" style="624" customWidth="1"/>
    <col min="13093" max="13093" width="28.1796875" style="624" customWidth="1"/>
    <col min="13094" max="13094" width="11" style="624" customWidth="1"/>
    <col min="13095" max="13095" width="14.453125" style="624" customWidth="1"/>
    <col min="13096" max="13096" width="4.1796875" style="624" customWidth="1"/>
    <col min="13097" max="13098" width="11" style="624" customWidth="1"/>
    <col min="13099" max="13099" width="14.453125" style="624" customWidth="1"/>
    <col min="13100" max="13100" width="4.1796875" style="624" customWidth="1"/>
    <col min="13101" max="13101" width="14.453125" style="624" customWidth="1"/>
    <col min="13102" max="13300" width="11" style="624"/>
    <col min="13301" max="13301" width="32.7265625" style="624" customWidth="1"/>
    <col min="13302" max="13305" width="10.7265625" style="624" customWidth="1"/>
    <col min="13306" max="13306" width="30.7265625" style="624" customWidth="1"/>
    <col min="13307" max="13312" width="10.1796875" style="624" customWidth="1"/>
    <col min="13313" max="13313" width="28.26953125" style="624" customWidth="1"/>
    <col min="13314" max="13315" width="20.7265625" style="624" customWidth="1"/>
    <col min="13316" max="13331" width="11" style="624" customWidth="1"/>
    <col min="13332" max="13341" width="9.81640625" style="624" customWidth="1"/>
    <col min="13342" max="13345" width="11" style="624" customWidth="1"/>
    <col min="13346" max="13346" width="14.453125" style="624" customWidth="1"/>
    <col min="13347" max="13347" width="4.1796875" style="624" customWidth="1"/>
    <col min="13348" max="13348" width="13.26953125" style="624" customWidth="1"/>
    <col min="13349" max="13349" width="28.1796875" style="624" customWidth="1"/>
    <col min="13350" max="13350" width="11" style="624" customWidth="1"/>
    <col min="13351" max="13351" width="14.453125" style="624" customWidth="1"/>
    <col min="13352" max="13352" width="4.1796875" style="624" customWidth="1"/>
    <col min="13353" max="13354" width="11" style="624" customWidth="1"/>
    <col min="13355" max="13355" width="14.453125" style="624" customWidth="1"/>
    <col min="13356" max="13356" width="4.1796875" style="624" customWidth="1"/>
    <col min="13357" max="13357" width="14.453125" style="624" customWidth="1"/>
    <col min="13358" max="13556" width="11" style="624"/>
    <col min="13557" max="13557" width="32.7265625" style="624" customWidth="1"/>
    <col min="13558" max="13561" width="10.7265625" style="624" customWidth="1"/>
    <col min="13562" max="13562" width="30.7265625" style="624" customWidth="1"/>
    <col min="13563" max="13568" width="10.1796875" style="624" customWidth="1"/>
    <col min="13569" max="13569" width="28.26953125" style="624" customWidth="1"/>
    <col min="13570" max="13571" width="20.7265625" style="624" customWidth="1"/>
    <col min="13572" max="13587" width="11" style="624" customWidth="1"/>
    <col min="13588" max="13597" width="9.81640625" style="624" customWidth="1"/>
    <col min="13598" max="13601" width="11" style="624" customWidth="1"/>
    <col min="13602" max="13602" width="14.453125" style="624" customWidth="1"/>
    <col min="13603" max="13603" width="4.1796875" style="624" customWidth="1"/>
    <col min="13604" max="13604" width="13.26953125" style="624" customWidth="1"/>
    <col min="13605" max="13605" width="28.1796875" style="624" customWidth="1"/>
    <col min="13606" max="13606" width="11" style="624" customWidth="1"/>
    <col min="13607" max="13607" width="14.453125" style="624" customWidth="1"/>
    <col min="13608" max="13608" width="4.1796875" style="624" customWidth="1"/>
    <col min="13609" max="13610" width="11" style="624" customWidth="1"/>
    <col min="13611" max="13611" width="14.453125" style="624" customWidth="1"/>
    <col min="13612" max="13612" width="4.1796875" style="624" customWidth="1"/>
    <col min="13613" max="13613" width="14.453125" style="624" customWidth="1"/>
    <col min="13614" max="13812" width="11" style="624"/>
    <col min="13813" max="13813" width="32.7265625" style="624" customWidth="1"/>
    <col min="13814" max="13817" width="10.7265625" style="624" customWidth="1"/>
    <col min="13818" max="13818" width="30.7265625" style="624" customWidth="1"/>
    <col min="13819" max="13824" width="10.1796875" style="624" customWidth="1"/>
    <col min="13825" max="13825" width="28.26953125" style="624" customWidth="1"/>
    <col min="13826" max="13827" width="20.7265625" style="624" customWidth="1"/>
    <col min="13828" max="13843" width="11" style="624" customWidth="1"/>
    <col min="13844" max="13853" width="9.81640625" style="624" customWidth="1"/>
    <col min="13854" max="13857" width="11" style="624" customWidth="1"/>
    <col min="13858" max="13858" width="14.453125" style="624" customWidth="1"/>
    <col min="13859" max="13859" width="4.1796875" style="624" customWidth="1"/>
    <col min="13860" max="13860" width="13.26953125" style="624" customWidth="1"/>
    <col min="13861" max="13861" width="28.1796875" style="624" customWidth="1"/>
    <col min="13862" max="13862" width="11" style="624" customWidth="1"/>
    <col min="13863" max="13863" width="14.453125" style="624" customWidth="1"/>
    <col min="13864" max="13864" width="4.1796875" style="624" customWidth="1"/>
    <col min="13865" max="13866" width="11" style="624" customWidth="1"/>
    <col min="13867" max="13867" width="14.453125" style="624" customWidth="1"/>
    <col min="13868" max="13868" width="4.1796875" style="624" customWidth="1"/>
    <col min="13869" max="13869" width="14.453125" style="624" customWidth="1"/>
    <col min="13870" max="14068" width="11" style="624"/>
    <col min="14069" max="14069" width="32.7265625" style="624" customWidth="1"/>
    <col min="14070" max="14073" width="10.7265625" style="624" customWidth="1"/>
    <col min="14074" max="14074" width="30.7265625" style="624" customWidth="1"/>
    <col min="14075" max="14080" width="10.1796875" style="624" customWidth="1"/>
    <col min="14081" max="14081" width="28.26953125" style="624" customWidth="1"/>
    <col min="14082" max="14083" width="20.7265625" style="624" customWidth="1"/>
    <col min="14084" max="14099" width="11" style="624" customWidth="1"/>
    <col min="14100" max="14109" width="9.81640625" style="624" customWidth="1"/>
    <col min="14110" max="14113" width="11" style="624" customWidth="1"/>
    <col min="14114" max="14114" width="14.453125" style="624" customWidth="1"/>
    <col min="14115" max="14115" width="4.1796875" style="624" customWidth="1"/>
    <col min="14116" max="14116" width="13.26953125" style="624" customWidth="1"/>
    <col min="14117" max="14117" width="28.1796875" style="624" customWidth="1"/>
    <col min="14118" max="14118" width="11" style="624" customWidth="1"/>
    <col min="14119" max="14119" width="14.453125" style="624" customWidth="1"/>
    <col min="14120" max="14120" width="4.1796875" style="624" customWidth="1"/>
    <col min="14121" max="14122" width="11" style="624" customWidth="1"/>
    <col min="14123" max="14123" width="14.453125" style="624" customWidth="1"/>
    <col min="14124" max="14124" width="4.1796875" style="624" customWidth="1"/>
    <col min="14125" max="14125" width="14.453125" style="624" customWidth="1"/>
    <col min="14126" max="14324" width="11" style="624"/>
    <col min="14325" max="14325" width="32.7265625" style="624" customWidth="1"/>
    <col min="14326" max="14329" width="10.7265625" style="624" customWidth="1"/>
    <col min="14330" max="14330" width="30.7265625" style="624" customWidth="1"/>
    <col min="14331" max="14336" width="10.1796875" style="624" customWidth="1"/>
    <col min="14337" max="14337" width="28.26953125" style="624" customWidth="1"/>
    <col min="14338" max="14339" width="20.7265625" style="624" customWidth="1"/>
    <col min="14340" max="14355" width="11" style="624" customWidth="1"/>
    <col min="14356" max="14365" width="9.81640625" style="624" customWidth="1"/>
    <col min="14366" max="14369" width="11" style="624" customWidth="1"/>
    <col min="14370" max="14370" width="14.453125" style="624" customWidth="1"/>
    <col min="14371" max="14371" width="4.1796875" style="624" customWidth="1"/>
    <col min="14372" max="14372" width="13.26953125" style="624" customWidth="1"/>
    <col min="14373" max="14373" width="28.1796875" style="624" customWidth="1"/>
    <col min="14374" max="14374" width="11" style="624" customWidth="1"/>
    <col min="14375" max="14375" width="14.453125" style="624" customWidth="1"/>
    <col min="14376" max="14376" width="4.1796875" style="624" customWidth="1"/>
    <col min="14377" max="14378" width="11" style="624" customWidth="1"/>
    <col min="14379" max="14379" width="14.453125" style="624" customWidth="1"/>
    <col min="14380" max="14380" width="4.1796875" style="624" customWidth="1"/>
    <col min="14381" max="14381" width="14.453125" style="624" customWidth="1"/>
    <col min="14382" max="14580" width="11" style="624"/>
    <col min="14581" max="14581" width="32.7265625" style="624" customWidth="1"/>
    <col min="14582" max="14585" width="10.7265625" style="624" customWidth="1"/>
    <col min="14586" max="14586" width="30.7265625" style="624" customWidth="1"/>
    <col min="14587" max="14592" width="10.1796875" style="624" customWidth="1"/>
    <col min="14593" max="14593" width="28.26953125" style="624" customWidth="1"/>
    <col min="14594" max="14595" width="20.7265625" style="624" customWidth="1"/>
    <col min="14596" max="14611" width="11" style="624" customWidth="1"/>
    <col min="14612" max="14621" width="9.81640625" style="624" customWidth="1"/>
    <col min="14622" max="14625" width="11" style="624" customWidth="1"/>
    <col min="14626" max="14626" width="14.453125" style="624" customWidth="1"/>
    <col min="14627" max="14627" width="4.1796875" style="624" customWidth="1"/>
    <col min="14628" max="14628" width="13.26953125" style="624" customWidth="1"/>
    <col min="14629" max="14629" width="28.1796875" style="624" customWidth="1"/>
    <col min="14630" max="14630" width="11" style="624" customWidth="1"/>
    <col min="14631" max="14631" width="14.453125" style="624" customWidth="1"/>
    <col min="14632" max="14632" width="4.1796875" style="624" customWidth="1"/>
    <col min="14633" max="14634" width="11" style="624" customWidth="1"/>
    <col min="14635" max="14635" width="14.453125" style="624" customWidth="1"/>
    <col min="14636" max="14636" width="4.1796875" style="624" customWidth="1"/>
    <col min="14637" max="14637" width="14.453125" style="624" customWidth="1"/>
    <col min="14638" max="14836" width="11" style="624"/>
    <col min="14837" max="14837" width="32.7265625" style="624" customWidth="1"/>
    <col min="14838" max="14841" width="10.7265625" style="624" customWidth="1"/>
    <col min="14842" max="14842" width="30.7265625" style="624" customWidth="1"/>
    <col min="14843" max="14848" width="10.1796875" style="624" customWidth="1"/>
    <col min="14849" max="14849" width="28.26953125" style="624" customWidth="1"/>
    <col min="14850" max="14851" width="20.7265625" style="624" customWidth="1"/>
    <col min="14852" max="14867" width="11" style="624" customWidth="1"/>
    <col min="14868" max="14877" width="9.81640625" style="624" customWidth="1"/>
    <col min="14878" max="14881" width="11" style="624" customWidth="1"/>
    <col min="14882" max="14882" width="14.453125" style="624" customWidth="1"/>
    <col min="14883" max="14883" width="4.1796875" style="624" customWidth="1"/>
    <col min="14884" max="14884" width="13.26953125" style="624" customWidth="1"/>
    <col min="14885" max="14885" width="28.1796875" style="624" customWidth="1"/>
    <col min="14886" max="14886" width="11" style="624" customWidth="1"/>
    <col min="14887" max="14887" width="14.453125" style="624" customWidth="1"/>
    <col min="14888" max="14888" width="4.1796875" style="624" customWidth="1"/>
    <col min="14889" max="14890" width="11" style="624" customWidth="1"/>
    <col min="14891" max="14891" width="14.453125" style="624" customWidth="1"/>
    <col min="14892" max="14892" width="4.1796875" style="624" customWidth="1"/>
    <col min="14893" max="14893" width="14.453125" style="624" customWidth="1"/>
    <col min="14894" max="15092" width="11" style="624"/>
    <col min="15093" max="15093" width="32.7265625" style="624" customWidth="1"/>
    <col min="15094" max="15097" width="10.7265625" style="624" customWidth="1"/>
    <col min="15098" max="15098" width="30.7265625" style="624" customWidth="1"/>
    <col min="15099" max="15104" width="10.1796875" style="624" customWidth="1"/>
    <col min="15105" max="15105" width="28.26953125" style="624" customWidth="1"/>
    <col min="15106" max="15107" width="20.7265625" style="624" customWidth="1"/>
    <col min="15108" max="15123" width="11" style="624" customWidth="1"/>
    <col min="15124" max="15133" width="9.81640625" style="624" customWidth="1"/>
    <col min="15134" max="15137" width="11" style="624" customWidth="1"/>
    <col min="15138" max="15138" width="14.453125" style="624" customWidth="1"/>
    <col min="15139" max="15139" width="4.1796875" style="624" customWidth="1"/>
    <col min="15140" max="15140" width="13.26953125" style="624" customWidth="1"/>
    <col min="15141" max="15141" width="28.1796875" style="624" customWidth="1"/>
    <col min="15142" max="15142" width="11" style="624" customWidth="1"/>
    <col min="15143" max="15143" width="14.453125" style="624" customWidth="1"/>
    <col min="15144" max="15144" width="4.1796875" style="624" customWidth="1"/>
    <col min="15145" max="15146" width="11" style="624" customWidth="1"/>
    <col min="15147" max="15147" width="14.453125" style="624" customWidth="1"/>
    <col min="15148" max="15148" width="4.1796875" style="624" customWidth="1"/>
    <col min="15149" max="15149" width="14.453125" style="624" customWidth="1"/>
    <col min="15150" max="15348" width="11" style="624"/>
    <col min="15349" max="15349" width="32.7265625" style="624" customWidth="1"/>
    <col min="15350" max="15353" width="10.7265625" style="624" customWidth="1"/>
    <col min="15354" max="15354" width="30.7265625" style="624" customWidth="1"/>
    <col min="15355" max="15360" width="10.1796875" style="624" customWidth="1"/>
    <col min="15361" max="15361" width="28.26953125" style="624" customWidth="1"/>
    <col min="15362" max="15363" width="20.7265625" style="624" customWidth="1"/>
    <col min="15364" max="15379" width="11" style="624" customWidth="1"/>
    <col min="15380" max="15389" width="9.81640625" style="624" customWidth="1"/>
    <col min="15390" max="15393" width="11" style="624" customWidth="1"/>
    <col min="15394" max="15394" width="14.453125" style="624" customWidth="1"/>
    <col min="15395" max="15395" width="4.1796875" style="624" customWidth="1"/>
    <col min="15396" max="15396" width="13.26953125" style="624" customWidth="1"/>
    <col min="15397" max="15397" width="28.1796875" style="624" customWidth="1"/>
    <col min="15398" max="15398" width="11" style="624" customWidth="1"/>
    <col min="15399" max="15399" width="14.453125" style="624" customWidth="1"/>
    <col min="15400" max="15400" width="4.1796875" style="624" customWidth="1"/>
    <col min="15401" max="15402" width="11" style="624" customWidth="1"/>
    <col min="15403" max="15403" width="14.453125" style="624" customWidth="1"/>
    <col min="15404" max="15404" width="4.1796875" style="624" customWidth="1"/>
    <col min="15405" max="15405" width="14.453125" style="624" customWidth="1"/>
    <col min="15406" max="15604" width="11" style="624"/>
    <col min="15605" max="15605" width="32.7265625" style="624" customWidth="1"/>
    <col min="15606" max="15609" width="10.7265625" style="624" customWidth="1"/>
    <col min="15610" max="15610" width="30.7265625" style="624" customWidth="1"/>
    <col min="15611" max="15616" width="10.1796875" style="624" customWidth="1"/>
    <col min="15617" max="15617" width="28.26953125" style="624" customWidth="1"/>
    <col min="15618" max="15619" width="20.7265625" style="624" customWidth="1"/>
    <col min="15620" max="15635" width="11" style="624" customWidth="1"/>
    <col min="15636" max="15645" width="9.81640625" style="624" customWidth="1"/>
    <col min="15646" max="15649" width="11" style="624" customWidth="1"/>
    <col min="15650" max="15650" width="14.453125" style="624" customWidth="1"/>
    <col min="15651" max="15651" width="4.1796875" style="624" customWidth="1"/>
    <col min="15652" max="15652" width="13.26953125" style="624" customWidth="1"/>
    <col min="15653" max="15653" width="28.1796875" style="624" customWidth="1"/>
    <col min="15654" max="15654" width="11" style="624" customWidth="1"/>
    <col min="15655" max="15655" width="14.453125" style="624" customWidth="1"/>
    <col min="15656" max="15656" width="4.1796875" style="624" customWidth="1"/>
    <col min="15657" max="15658" width="11" style="624" customWidth="1"/>
    <col min="15659" max="15659" width="14.453125" style="624" customWidth="1"/>
    <col min="15660" max="15660" width="4.1796875" style="624" customWidth="1"/>
    <col min="15661" max="15661" width="14.453125" style="624" customWidth="1"/>
    <col min="15662" max="15860" width="11" style="624"/>
    <col min="15861" max="15861" width="32.7265625" style="624" customWidth="1"/>
    <col min="15862" max="15865" width="10.7265625" style="624" customWidth="1"/>
    <col min="15866" max="15866" width="30.7265625" style="624" customWidth="1"/>
    <col min="15867" max="15872" width="10.1796875" style="624" customWidth="1"/>
    <col min="15873" max="15873" width="28.26953125" style="624" customWidth="1"/>
    <col min="15874" max="15875" width="20.7265625" style="624" customWidth="1"/>
    <col min="15876" max="15891" width="11" style="624" customWidth="1"/>
    <col min="15892" max="15901" width="9.81640625" style="624" customWidth="1"/>
    <col min="15902" max="15905" width="11" style="624" customWidth="1"/>
    <col min="15906" max="15906" width="14.453125" style="624" customWidth="1"/>
    <col min="15907" max="15907" width="4.1796875" style="624" customWidth="1"/>
    <col min="15908" max="15908" width="13.26953125" style="624" customWidth="1"/>
    <col min="15909" max="15909" width="28.1796875" style="624" customWidth="1"/>
    <col min="15910" max="15910" width="11" style="624" customWidth="1"/>
    <col min="15911" max="15911" width="14.453125" style="624" customWidth="1"/>
    <col min="15912" max="15912" width="4.1796875" style="624" customWidth="1"/>
    <col min="15913" max="15914" width="11" style="624" customWidth="1"/>
    <col min="15915" max="15915" width="14.453125" style="624" customWidth="1"/>
    <col min="15916" max="15916" width="4.1796875" style="624" customWidth="1"/>
    <col min="15917" max="15917" width="14.453125" style="624" customWidth="1"/>
    <col min="15918" max="16116" width="11" style="624"/>
    <col min="16117" max="16117" width="32.7265625" style="624" customWidth="1"/>
    <col min="16118" max="16121" width="10.7265625" style="624" customWidth="1"/>
    <col min="16122" max="16122" width="30.7265625" style="624" customWidth="1"/>
    <col min="16123" max="16128" width="10.1796875" style="624" customWidth="1"/>
    <col min="16129" max="16129" width="28.26953125" style="624" customWidth="1"/>
    <col min="16130" max="16131" width="20.7265625" style="624" customWidth="1"/>
    <col min="16132" max="16147" width="11" style="624" customWidth="1"/>
    <col min="16148" max="16157" width="9.81640625" style="624" customWidth="1"/>
    <col min="16158" max="16161" width="11" style="624" customWidth="1"/>
    <col min="16162" max="16162" width="14.453125" style="624" customWidth="1"/>
    <col min="16163" max="16163" width="4.1796875" style="624" customWidth="1"/>
    <col min="16164" max="16164" width="13.26953125" style="624" customWidth="1"/>
    <col min="16165" max="16165" width="28.1796875" style="624" customWidth="1"/>
    <col min="16166" max="16166" width="11" style="624" customWidth="1"/>
    <col min="16167" max="16167" width="14.453125" style="624" customWidth="1"/>
    <col min="16168" max="16168" width="4.1796875" style="624" customWidth="1"/>
    <col min="16169" max="16170" width="11" style="624" customWidth="1"/>
    <col min="16171" max="16171" width="14.453125" style="624" customWidth="1"/>
    <col min="16172" max="16172" width="4.1796875" style="624" customWidth="1"/>
    <col min="16173" max="16173" width="14.453125" style="624" customWidth="1"/>
    <col min="16174" max="16384" width="11" style="624"/>
  </cols>
  <sheetData>
    <row r="1" spans="1:6" ht="24.75" customHeight="1">
      <c r="A1" s="572" t="s">
        <v>502</v>
      </c>
      <c r="E1" s="1920" t="s">
        <v>503</v>
      </c>
      <c r="F1" s="1920"/>
    </row>
    <row r="2" spans="1:6" ht="19" customHeight="1">
      <c r="F2" s="625"/>
    </row>
    <row r="3" spans="1:6" ht="19" customHeight="1">
      <c r="A3" s="501" t="s">
        <v>556</v>
      </c>
      <c r="B3" s="488"/>
      <c r="D3" s="488"/>
      <c r="E3" s="1927" t="s">
        <v>557</v>
      </c>
      <c r="F3" s="1927"/>
    </row>
    <row r="4" spans="1:6" ht="19" customHeight="1">
      <c r="A4" s="501" t="s">
        <v>363</v>
      </c>
      <c r="B4" s="488"/>
      <c r="C4" s="488"/>
      <c r="D4" s="488"/>
      <c r="E4" s="488"/>
      <c r="F4" s="626" t="s">
        <v>264</v>
      </c>
    </row>
    <row r="5" spans="1:6" ht="19" customHeight="1">
      <c r="A5" s="505"/>
      <c r="B5" s="488"/>
      <c r="C5" s="488"/>
      <c r="D5" s="488"/>
      <c r="E5" s="488"/>
    </row>
    <row r="6" spans="1:6" ht="16.5" customHeight="1">
      <c r="A6" s="1732" t="s">
        <v>2309</v>
      </c>
      <c r="B6" s="1908" t="s">
        <v>456</v>
      </c>
      <c r="C6" s="1908"/>
      <c r="D6" s="1908" t="s">
        <v>558</v>
      </c>
      <c r="E6" s="1908"/>
      <c r="F6" s="1731" t="s">
        <v>2310</v>
      </c>
    </row>
    <row r="7" spans="1:6" ht="13" customHeight="1">
      <c r="B7" s="1914" t="s">
        <v>458</v>
      </c>
      <c r="C7" s="1914"/>
      <c r="D7" s="1914" t="s">
        <v>326</v>
      </c>
      <c r="E7" s="1914"/>
    </row>
    <row r="8" spans="1:6" ht="13" customHeight="1">
      <c r="A8" s="503"/>
      <c r="B8" s="619" t="s">
        <v>16</v>
      </c>
      <c r="C8" s="619" t="s">
        <v>278</v>
      </c>
      <c r="D8" s="619" t="s">
        <v>16</v>
      </c>
      <c r="E8" s="619" t="s">
        <v>278</v>
      </c>
      <c r="F8" s="619"/>
    </row>
    <row r="9" spans="1:6" ht="13" customHeight="1">
      <c r="A9" s="167"/>
      <c r="B9" s="627" t="s">
        <v>34</v>
      </c>
      <c r="C9" s="627" t="s">
        <v>35</v>
      </c>
      <c r="D9" s="627" t="s">
        <v>34</v>
      </c>
      <c r="E9" s="627" t="s">
        <v>35</v>
      </c>
      <c r="F9" s="170"/>
    </row>
    <row r="10" spans="1:6" s="628" customFormat="1" ht="5.15" customHeight="1">
      <c r="B10" s="629"/>
      <c r="C10" s="629"/>
      <c r="D10" s="629"/>
      <c r="E10" s="629"/>
      <c r="F10" s="629"/>
    </row>
    <row r="11" spans="1:6" s="628" customFormat="1" ht="17.149999999999999" customHeight="1">
      <c r="A11" s="48" t="s">
        <v>36</v>
      </c>
      <c r="B11" s="174">
        <f>SUM(B12:B19)</f>
        <v>107051</v>
      </c>
      <c r="C11" s="174">
        <f>SUM(C12:C19)</f>
        <v>60025</v>
      </c>
      <c r="D11" s="174">
        <f>SUM(D12:D19)</f>
        <v>26743</v>
      </c>
      <c r="E11" s="174">
        <f>SUM(E12:E19)</f>
        <v>14521</v>
      </c>
      <c r="F11" s="50" t="s">
        <v>37</v>
      </c>
    </row>
    <row r="12" spans="1:6" s="628" customFormat="1" ht="17.149999999999999" customHeight="1">
      <c r="A12" s="51" t="s">
        <v>38</v>
      </c>
      <c r="B12" s="52">
        <v>9506</v>
      </c>
      <c r="C12" s="52">
        <v>5318</v>
      </c>
      <c r="D12" s="52">
        <v>3784</v>
      </c>
      <c r="E12" s="52">
        <v>2060</v>
      </c>
      <c r="F12" s="53" t="s">
        <v>39</v>
      </c>
    </row>
    <row r="13" spans="1:6" s="628" customFormat="1" ht="17.149999999999999" customHeight="1">
      <c r="A13" s="51" t="s">
        <v>40</v>
      </c>
      <c r="B13" s="52">
        <v>9111</v>
      </c>
      <c r="C13" s="52">
        <v>4912</v>
      </c>
      <c r="D13" s="52">
        <v>6569</v>
      </c>
      <c r="E13" s="52">
        <v>3512</v>
      </c>
      <c r="F13" s="53" t="s">
        <v>41</v>
      </c>
    </row>
    <row r="14" spans="1:6" s="628" customFormat="1" ht="17.149999999999999" customHeight="1">
      <c r="A14" s="54" t="s">
        <v>42</v>
      </c>
      <c r="B14" s="52">
        <v>1988</v>
      </c>
      <c r="C14" s="52">
        <v>1159</v>
      </c>
      <c r="D14" s="52">
        <v>1988</v>
      </c>
      <c r="E14" s="52">
        <v>1159</v>
      </c>
      <c r="F14" s="53" t="s">
        <v>43</v>
      </c>
    </row>
    <row r="15" spans="1:6" s="628" customFormat="1" ht="17.149999999999999" customHeight="1">
      <c r="A15" s="55" t="s">
        <v>44</v>
      </c>
      <c r="B15" s="52">
        <v>12555</v>
      </c>
      <c r="C15" s="52">
        <v>6992</v>
      </c>
      <c r="D15" s="52">
        <v>2532</v>
      </c>
      <c r="E15" s="52">
        <v>1473</v>
      </c>
      <c r="F15" s="53" t="s">
        <v>45</v>
      </c>
    </row>
    <row r="16" spans="1:6" s="628" customFormat="1" ht="17.149999999999999" customHeight="1">
      <c r="A16" s="55" t="s">
        <v>46</v>
      </c>
      <c r="B16" s="52">
        <v>11537</v>
      </c>
      <c r="C16" s="52">
        <v>5755</v>
      </c>
      <c r="D16" s="52">
        <v>8162</v>
      </c>
      <c r="E16" s="52">
        <v>3970</v>
      </c>
      <c r="F16" s="53" t="s">
        <v>47</v>
      </c>
    </row>
    <row r="17" spans="1:6" s="628" customFormat="1" ht="17.149999999999999" customHeight="1">
      <c r="A17" s="55" t="s">
        <v>48</v>
      </c>
      <c r="B17" s="52">
        <v>36774</v>
      </c>
      <c r="C17" s="52">
        <v>20810</v>
      </c>
      <c r="D17" s="52">
        <v>832</v>
      </c>
      <c r="E17" s="52">
        <v>504</v>
      </c>
      <c r="F17" s="53" t="s">
        <v>49</v>
      </c>
    </row>
    <row r="18" spans="1:6" s="628" customFormat="1" ht="17.149999999999999" customHeight="1">
      <c r="A18" s="55" t="s">
        <v>50</v>
      </c>
      <c r="B18" s="52">
        <v>18023</v>
      </c>
      <c r="C18" s="52">
        <v>10575</v>
      </c>
      <c r="D18" s="52">
        <v>2627</v>
      </c>
      <c r="E18" s="52">
        <v>1673</v>
      </c>
      <c r="F18" s="53" t="s">
        <v>51</v>
      </c>
    </row>
    <row r="19" spans="1:6" s="628" customFormat="1" ht="17.149999999999999" customHeight="1">
      <c r="A19" s="55" t="s">
        <v>52</v>
      </c>
      <c r="B19" s="52">
        <v>7557</v>
      </c>
      <c r="C19" s="52">
        <v>4504</v>
      </c>
      <c r="D19" s="52">
        <v>249</v>
      </c>
      <c r="E19" s="52">
        <v>170</v>
      </c>
      <c r="F19" s="53" t="s">
        <v>53</v>
      </c>
    </row>
    <row r="20" spans="1:6" s="628" customFormat="1" ht="17.149999999999999" customHeight="1">
      <c r="A20" s="56" t="s">
        <v>54</v>
      </c>
      <c r="B20" s="174">
        <f>SUM(B21:B28)</f>
        <v>62435</v>
      </c>
      <c r="C20" s="174">
        <f>SUM(C21:C28)</f>
        <v>34614</v>
      </c>
      <c r="D20" s="174">
        <f>SUM(D21:D28)</f>
        <v>8546</v>
      </c>
      <c r="E20" s="174">
        <f>SUM(E21:E28)</f>
        <v>4743</v>
      </c>
      <c r="F20" s="57" t="s">
        <v>55</v>
      </c>
    </row>
    <row r="21" spans="1:6" s="628" customFormat="1" ht="17.149999999999999" customHeight="1">
      <c r="A21" s="51" t="s">
        <v>56</v>
      </c>
      <c r="B21" s="52">
        <v>7396</v>
      </c>
      <c r="C21" s="52">
        <v>4126</v>
      </c>
      <c r="D21" s="52">
        <v>652</v>
      </c>
      <c r="E21" s="52">
        <v>358</v>
      </c>
      <c r="F21" s="58" t="s">
        <v>57</v>
      </c>
    </row>
    <row r="22" spans="1:6" s="628" customFormat="1" ht="17.149999999999999" customHeight="1">
      <c r="A22" s="51" t="s">
        <v>58</v>
      </c>
      <c r="B22" s="52">
        <v>4644</v>
      </c>
      <c r="C22" s="52">
        <v>2561</v>
      </c>
      <c r="D22" s="52">
        <v>2545</v>
      </c>
      <c r="E22" s="52">
        <v>1447</v>
      </c>
      <c r="F22" s="58" t="s">
        <v>59</v>
      </c>
    </row>
    <row r="23" spans="1:6" s="628" customFormat="1" ht="17.149999999999999" customHeight="1">
      <c r="A23" s="51" t="s">
        <v>60</v>
      </c>
      <c r="B23" s="52">
        <v>3414</v>
      </c>
      <c r="C23" s="52">
        <v>1904</v>
      </c>
      <c r="D23" s="52">
        <v>1895</v>
      </c>
      <c r="E23" s="52">
        <v>1040</v>
      </c>
      <c r="F23" s="58" t="s">
        <v>61</v>
      </c>
    </row>
    <row r="24" spans="1:6" s="628" customFormat="1" ht="17.149999999999999" customHeight="1">
      <c r="A24" s="51" t="s">
        <v>62</v>
      </c>
      <c r="B24" s="52">
        <v>6543</v>
      </c>
      <c r="C24" s="52">
        <v>3463</v>
      </c>
      <c r="D24" s="52">
        <v>2097</v>
      </c>
      <c r="E24" s="52">
        <v>1062</v>
      </c>
      <c r="F24" s="53" t="s">
        <v>63</v>
      </c>
    </row>
    <row r="25" spans="1:6" s="628" customFormat="1" ht="17.149999999999999" customHeight="1">
      <c r="A25" s="51" t="s">
        <v>64</v>
      </c>
      <c r="B25" s="52">
        <v>2892</v>
      </c>
      <c r="C25" s="52">
        <v>1535</v>
      </c>
      <c r="D25" s="52">
        <v>210</v>
      </c>
      <c r="E25" s="52">
        <v>115</v>
      </c>
      <c r="F25" s="58" t="s">
        <v>65</v>
      </c>
    </row>
    <row r="26" spans="1:6" s="628" customFormat="1" ht="17.149999999999999" customHeight="1">
      <c r="A26" s="51" t="s">
        <v>66</v>
      </c>
      <c r="B26" s="52">
        <v>14018</v>
      </c>
      <c r="C26" s="52">
        <v>7841</v>
      </c>
      <c r="D26" s="52">
        <v>1147</v>
      </c>
      <c r="E26" s="52">
        <v>721</v>
      </c>
      <c r="F26" s="58" t="s">
        <v>67</v>
      </c>
    </row>
    <row r="27" spans="1:6" s="628" customFormat="1" ht="17.149999999999999" customHeight="1">
      <c r="A27" s="51" t="s">
        <v>68</v>
      </c>
      <c r="B27" s="52">
        <v>16582</v>
      </c>
      <c r="C27" s="52">
        <v>9344</v>
      </c>
      <c r="D27" s="52">
        <v>0</v>
      </c>
      <c r="E27" s="52">
        <v>0</v>
      </c>
      <c r="F27" s="58" t="s">
        <v>69</v>
      </c>
    </row>
    <row r="28" spans="1:6" s="628" customFormat="1" ht="17.149999999999999" customHeight="1">
      <c r="A28" s="51" t="s">
        <v>70</v>
      </c>
      <c r="B28" s="52">
        <v>6946</v>
      </c>
      <c r="C28" s="52">
        <v>3840</v>
      </c>
      <c r="D28" s="52">
        <v>0</v>
      </c>
      <c r="E28" s="52">
        <v>0</v>
      </c>
      <c r="F28" s="58" t="s">
        <v>71</v>
      </c>
    </row>
    <row r="29" spans="1:6" s="628" customFormat="1" ht="17.149999999999999" customHeight="1">
      <c r="A29" s="48" t="s">
        <v>72</v>
      </c>
      <c r="B29" s="174">
        <f>SUM(B30:B38)</f>
        <v>130618</v>
      </c>
      <c r="C29" s="174">
        <f>SUM(C30:C38)</f>
        <v>69051</v>
      </c>
      <c r="D29" s="174">
        <f>SUM(D30:D38)</f>
        <v>25248</v>
      </c>
      <c r="E29" s="174">
        <f>SUM(E30:E38)</f>
        <v>13154</v>
      </c>
      <c r="F29" s="50" t="s">
        <v>73</v>
      </c>
    </row>
    <row r="30" spans="1:6" s="628" customFormat="1" ht="17.149999999999999" customHeight="1">
      <c r="A30" s="59" t="s">
        <v>74</v>
      </c>
      <c r="B30" s="52">
        <v>26658</v>
      </c>
      <c r="C30" s="52">
        <v>14076</v>
      </c>
      <c r="D30" s="52">
        <v>1936</v>
      </c>
      <c r="E30" s="52">
        <v>959</v>
      </c>
      <c r="F30" s="53" t="s">
        <v>75</v>
      </c>
    </row>
    <row r="31" spans="1:6" s="628" customFormat="1" ht="17.149999999999999" customHeight="1">
      <c r="A31" s="60" t="s">
        <v>76</v>
      </c>
      <c r="B31" s="52">
        <v>7858</v>
      </c>
      <c r="C31" s="52">
        <v>3855</v>
      </c>
      <c r="D31" s="52">
        <v>3303</v>
      </c>
      <c r="E31" s="52">
        <v>1651</v>
      </c>
      <c r="F31" s="53" t="s">
        <v>77</v>
      </c>
    </row>
    <row r="32" spans="1:6" s="628" customFormat="1" ht="17.149999999999999" customHeight="1">
      <c r="A32" s="59" t="s">
        <v>78</v>
      </c>
      <c r="B32" s="52">
        <v>7172</v>
      </c>
      <c r="C32" s="52">
        <v>3767</v>
      </c>
      <c r="D32" s="52">
        <v>1413</v>
      </c>
      <c r="E32" s="52">
        <v>736</v>
      </c>
      <c r="F32" s="53" t="s">
        <v>79</v>
      </c>
    </row>
    <row r="33" spans="1:6" s="628" customFormat="1" ht="17.149999999999999" customHeight="1">
      <c r="A33" s="51" t="s">
        <v>80</v>
      </c>
      <c r="B33" s="52">
        <v>39845</v>
      </c>
      <c r="C33" s="52">
        <v>21542</v>
      </c>
      <c r="D33" s="52">
        <v>228</v>
      </c>
      <c r="E33" s="52">
        <v>137</v>
      </c>
      <c r="F33" s="53" t="s">
        <v>81</v>
      </c>
    </row>
    <row r="34" spans="1:6" s="628" customFormat="1" ht="17.149999999999999" customHeight="1">
      <c r="A34" s="60" t="s">
        <v>82</v>
      </c>
      <c r="B34" s="52">
        <v>5407</v>
      </c>
      <c r="C34" s="52">
        <v>2926</v>
      </c>
      <c r="D34" s="52">
        <v>1300</v>
      </c>
      <c r="E34" s="52">
        <v>669</v>
      </c>
      <c r="F34" s="53" t="s">
        <v>1593</v>
      </c>
    </row>
    <row r="35" spans="1:6" s="628" customFormat="1" ht="17.149999999999999" customHeight="1">
      <c r="A35" s="51" t="s">
        <v>83</v>
      </c>
      <c r="B35" s="52">
        <v>9357</v>
      </c>
      <c r="C35" s="52">
        <v>4794</v>
      </c>
      <c r="D35" s="52">
        <v>1188</v>
      </c>
      <c r="E35" s="52">
        <v>612</v>
      </c>
      <c r="F35" s="53" t="s">
        <v>84</v>
      </c>
    </row>
    <row r="36" spans="1:6" s="628" customFormat="1" ht="17.149999999999999" customHeight="1">
      <c r="A36" s="51" t="s">
        <v>85</v>
      </c>
      <c r="B36" s="52">
        <v>16357</v>
      </c>
      <c r="C36" s="52">
        <v>8612</v>
      </c>
      <c r="D36" s="52">
        <v>7936</v>
      </c>
      <c r="E36" s="52">
        <v>4210</v>
      </c>
      <c r="F36" s="53" t="s">
        <v>86</v>
      </c>
    </row>
    <row r="37" spans="1:6" s="628" customFormat="1" ht="17.149999999999999" customHeight="1">
      <c r="A37" s="51" t="s">
        <v>87</v>
      </c>
      <c r="B37" s="52">
        <v>13925</v>
      </c>
      <c r="C37" s="52">
        <v>7338</v>
      </c>
      <c r="D37" s="52">
        <v>4064</v>
      </c>
      <c r="E37" s="52">
        <v>2132</v>
      </c>
      <c r="F37" s="53" t="s">
        <v>88</v>
      </c>
    </row>
    <row r="38" spans="1:6" s="628" customFormat="1" ht="17.149999999999999" customHeight="1">
      <c r="A38" s="51" t="s">
        <v>89</v>
      </c>
      <c r="B38" s="52">
        <v>4039</v>
      </c>
      <c r="C38" s="52">
        <v>2141</v>
      </c>
      <c r="D38" s="52">
        <v>3880</v>
      </c>
      <c r="E38" s="52">
        <v>2048</v>
      </c>
      <c r="F38" s="53" t="s">
        <v>90</v>
      </c>
    </row>
    <row r="39" spans="1:6" s="628" customFormat="1" ht="17.149999999999999" customHeight="1">
      <c r="A39" s="61" t="s">
        <v>91</v>
      </c>
      <c r="B39" s="174">
        <f>SUM(B40:B46)</f>
        <v>146349</v>
      </c>
      <c r="C39" s="174">
        <f>SUM(C40:C46)</f>
        <v>76460</v>
      </c>
      <c r="D39" s="174">
        <f>SUM(D40:D46)</f>
        <v>33032</v>
      </c>
      <c r="E39" s="174">
        <f>SUM(E40:E46)</f>
        <v>16789</v>
      </c>
      <c r="F39" s="50" t="s">
        <v>92</v>
      </c>
    </row>
    <row r="40" spans="1:6" s="628" customFormat="1" ht="17.149999999999999" customHeight="1">
      <c r="A40" s="59" t="s">
        <v>93</v>
      </c>
      <c r="B40" s="52">
        <v>31163</v>
      </c>
      <c r="C40" s="52">
        <v>16262</v>
      </c>
      <c r="D40" s="52">
        <v>8789</v>
      </c>
      <c r="E40" s="52">
        <v>4502</v>
      </c>
      <c r="F40" s="58" t="s">
        <v>94</v>
      </c>
    </row>
    <row r="41" spans="1:6" s="628" customFormat="1" ht="17.149999999999999" customHeight="1">
      <c r="A41" s="59" t="s">
        <v>95</v>
      </c>
      <c r="B41" s="52">
        <v>17710</v>
      </c>
      <c r="C41" s="52">
        <v>9154</v>
      </c>
      <c r="D41" s="52">
        <v>6379</v>
      </c>
      <c r="E41" s="52">
        <v>3140</v>
      </c>
      <c r="F41" s="53" t="s">
        <v>96</v>
      </c>
    </row>
    <row r="42" spans="1:6" s="628" customFormat="1" ht="17.149999999999999" customHeight="1">
      <c r="A42" s="59" t="s">
        <v>97</v>
      </c>
      <c r="B42" s="52">
        <v>14649</v>
      </c>
      <c r="C42" s="52">
        <v>7455</v>
      </c>
      <c r="D42" s="52">
        <v>0</v>
      </c>
      <c r="E42" s="52">
        <v>0</v>
      </c>
      <c r="F42" s="53" t="s">
        <v>98</v>
      </c>
    </row>
    <row r="43" spans="1:6" s="628" customFormat="1" ht="17.149999999999999" customHeight="1">
      <c r="A43" s="59" t="s">
        <v>99</v>
      </c>
      <c r="B43" s="52">
        <v>31945</v>
      </c>
      <c r="C43" s="52">
        <v>16907</v>
      </c>
      <c r="D43" s="52">
        <v>555</v>
      </c>
      <c r="E43" s="52">
        <v>309</v>
      </c>
      <c r="F43" s="53" t="s">
        <v>100</v>
      </c>
    </row>
    <row r="44" spans="1:6" s="630" customFormat="1" ht="17.149999999999999" customHeight="1">
      <c r="A44" s="59" t="s">
        <v>101</v>
      </c>
      <c r="B44" s="52">
        <v>21240</v>
      </c>
      <c r="C44" s="52">
        <v>10641</v>
      </c>
      <c r="D44" s="52">
        <v>8872</v>
      </c>
      <c r="E44" s="52">
        <v>4365</v>
      </c>
      <c r="F44" s="58" t="s">
        <v>102</v>
      </c>
    </row>
    <row r="45" spans="1:6" s="628" customFormat="1" ht="17.149999999999999" customHeight="1">
      <c r="A45" s="59" t="s">
        <v>103</v>
      </c>
      <c r="B45" s="52">
        <v>9445</v>
      </c>
      <c r="C45" s="52">
        <v>4987</v>
      </c>
      <c r="D45" s="52">
        <v>3287</v>
      </c>
      <c r="E45" s="52">
        <v>1666</v>
      </c>
      <c r="F45" s="58" t="s">
        <v>104</v>
      </c>
    </row>
    <row r="46" spans="1:6" s="628" customFormat="1" ht="17.149999999999999" customHeight="1">
      <c r="A46" s="59" t="s">
        <v>105</v>
      </c>
      <c r="B46" s="52">
        <v>20197</v>
      </c>
      <c r="C46" s="52">
        <v>11054</v>
      </c>
      <c r="D46" s="52">
        <v>5150</v>
      </c>
      <c r="E46" s="52">
        <v>2807</v>
      </c>
      <c r="F46" s="53" t="s">
        <v>106</v>
      </c>
    </row>
    <row r="47" spans="1:6" s="628" customFormat="1" ht="17.149999999999999" customHeight="1">
      <c r="A47" s="62" t="s">
        <v>107</v>
      </c>
      <c r="B47" s="174">
        <f>SUM(B48:B52)</f>
        <v>74682</v>
      </c>
      <c r="C47" s="174">
        <f>SUM(C48:C52)</f>
        <v>39867</v>
      </c>
      <c r="D47" s="174">
        <f>SUM(D48:D52)</f>
        <v>25209</v>
      </c>
      <c r="E47" s="174">
        <f>SUM(E48:E52)</f>
        <v>13414</v>
      </c>
      <c r="F47" s="50" t="s">
        <v>108</v>
      </c>
    </row>
    <row r="48" spans="1:6" s="628" customFormat="1" ht="17.149999999999999" customHeight="1">
      <c r="A48" s="54" t="s">
        <v>109</v>
      </c>
      <c r="B48" s="52">
        <v>15829</v>
      </c>
      <c r="C48" s="52">
        <v>7657</v>
      </c>
      <c r="D48" s="52">
        <v>9532</v>
      </c>
      <c r="E48" s="52">
        <v>4715</v>
      </c>
      <c r="F48" s="53" t="s">
        <v>110</v>
      </c>
    </row>
    <row r="49" spans="1:6" s="110" customFormat="1" ht="17.149999999999999" customHeight="1">
      <c r="A49" s="59" t="s">
        <v>111</v>
      </c>
      <c r="B49" s="52">
        <v>16678</v>
      </c>
      <c r="C49" s="52">
        <v>9278</v>
      </c>
      <c r="D49" s="52">
        <v>5487</v>
      </c>
      <c r="E49" s="52">
        <v>3069</v>
      </c>
      <c r="F49" s="53" t="s">
        <v>112</v>
      </c>
    </row>
    <row r="50" spans="1:6" s="628" customFormat="1" ht="17.149999999999999" customHeight="1">
      <c r="A50" s="59" t="s">
        <v>113</v>
      </c>
      <c r="B50" s="52">
        <v>12720</v>
      </c>
      <c r="C50" s="52">
        <v>7284</v>
      </c>
      <c r="D50" s="52">
        <v>4584</v>
      </c>
      <c r="E50" s="52">
        <v>2694</v>
      </c>
      <c r="F50" s="53" t="s">
        <v>114</v>
      </c>
    </row>
    <row r="51" spans="1:6" s="628" customFormat="1" ht="17.149999999999999" customHeight="1">
      <c r="A51" s="59" t="s">
        <v>115</v>
      </c>
      <c r="B51" s="52">
        <v>11496</v>
      </c>
      <c r="C51" s="52">
        <v>6136</v>
      </c>
      <c r="D51" s="52">
        <v>3862</v>
      </c>
      <c r="E51" s="52">
        <v>2034</v>
      </c>
      <c r="F51" s="53" t="s">
        <v>116</v>
      </c>
    </row>
    <row r="52" spans="1:6" s="628" customFormat="1" ht="17.149999999999999" customHeight="1">
      <c r="A52" s="59" t="s">
        <v>117</v>
      </c>
      <c r="B52" s="52">
        <v>17959</v>
      </c>
      <c r="C52" s="52">
        <v>9512</v>
      </c>
      <c r="D52" s="52">
        <v>1744</v>
      </c>
      <c r="E52" s="52">
        <v>902</v>
      </c>
      <c r="F52" s="58" t="s">
        <v>118</v>
      </c>
    </row>
    <row r="53" spans="1:6" s="628" customFormat="1" ht="12.75" customHeight="1">
      <c r="A53" s="238"/>
      <c r="B53" s="624"/>
      <c r="C53" s="624"/>
      <c r="D53" s="624"/>
      <c r="E53" s="624"/>
      <c r="F53" s="624"/>
    </row>
    <row r="54" spans="1:6" s="628" customFormat="1" ht="12.75" customHeight="1">
      <c r="A54" s="235"/>
      <c r="B54" s="624"/>
      <c r="C54" s="624"/>
      <c r="D54" s="624"/>
      <c r="E54" s="624"/>
      <c r="F54" s="624"/>
    </row>
    <row r="55" spans="1:6" s="628" customFormat="1" ht="17.25" customHeight="1">
      <c r="A55" s="631" t="s">
        <v>502</v>
      </c>
      <c r="B55" s="624"/>
      <c r="C55" s="624"/>
      <c r="D55" s="632"/>
      <c r="E55" s="1920" t="s">
        <v>503</v>
      </c>
      <c r="F55" s="1920"/>
    </row>
    <row r="56" spans="1:6" s="628" customFormat="1" ht="12.75" customHeight="1">
      <c r="A56" s="624"/>
      <c r="B56" s="624"/>
      <c r="C56" s="624"/>
      <c r="D56" s="632"/>
      <c r="E56" s="632"/>
      <c r="F56" s="625"/>
    </row>
    <row r="57" spans="1:6" s="628" customFormat="1" ht="20.25" customHeight="1">
      <c r="A57" s="501" t="s">
        <v>556</v>
      </c>
      <c r="B57" s="624"/>
      <c r="C57" s="633"/>
      <c r="D57" s="632"/>
      <c r="E57" s="1927" t="s">
        <v>559</v>
      </c>
      <c r="F57" s="1927"/>
    </row>
    <row r="58" spans="1:6" s="628" customFormat="1" ht="18.75" customHeight="1">
      <c r="A58" s="501" t="s">
        <v>271</v>
      </c>
      <c r="B58" s="624"/>
      <c r="C58" s="624"/>
      <c r="D58" s="632"/>
      <c r="E58" s="632"/>
      <c r="F58" s="626" t="s">
        <v>526</v>
      </c>
    </row>
    <row r="59" spans="1:6" s="628" customFormat="1" ht="12.75" customHeight="1">
      <c r="A59" s="634"/>
      <c r="B59" s="624"/>
      <c r="C59" s="624"/>
      <c r="D59" s="632"/>
      <c r="E59" s="632"/>
      <c r="F59" s="624"/>
    </row>
    <row r="60" spans="1:6" s="628" customFormat="1" ht="15" customHeight="1">
      <c r="A60" s="1732" t="s">
        <v>2309</v>
      </c>
      <c r="B60" s="1908" t="s">
        <v>456</v>
      </c>
      <c r="C60" s="1908"/>
      <c r="D60" s="1908" t="s">
        <v>558</v>
      </c>
      <c r="E60" s="1908"/>
      <c r="F60" s="1731" t="s">
        <v>2310</v>
      </c>
    </row>
    <row r="61" spans="1:6" s="628" customFormat="1" ht="15" customHeight="1">
      <c r="A61" s="624"/>
      <c r="B61" s="1914" t="s">
        <v>458</v>
      </c>
      <c r="C61" s="1914"/>
      <c r="D61" s="1914" t="s">
        <v>326</v>
      </c>
      <c r="E61" s="1914"/>
      <c r="F61" s="624"/>
    </row>
    <row r="62" spans="1:6" s="628" customFormat="1" ht="15" customHeight="1">
      <c r="A62" s="503"/>
      <c r="B62" s="619" t="s">
        <v>16</v>
      </c>
      <c r="C62" s="619" t="s">
        <v>278</v>
      </c>
      <c r="D62" s="608" t="s">
        <v>16</v>
      </c>
      <c r="E62" s="608" t="s">
        <v>278</v>
      </c>
      <c r="F62" s="619"/>
    </row>
    <row r="63" spans="1:6" s="628" customFormat="1" ht="15" customHeight="1">
      <c r="A63" s="167"/>
      <c r="B63" s="627" t="s">
        <v>34</v>
      </c>
      <c r="C63" s="627" t="s">
        <v>35</v>
      </c>
      <c r="D63" s="635" t="s">
        <v>34</v>
      </c>
      <c r="E63" s="635" t="s">
        <v>35</v>
      </c>
      <c r="F63" s="170"/>
    </row>
    <row r="64" spans="1:6" s="628" customFormat="1" ht="15" customHeight="1">
      <c r="B64" s="629"/>
      <c r="C64" s="629"/>
      <c r="D64" s="636"/>
      <c r="E64" s="636"/>
      <c r="F64" s="629"/>
    </row>
    <row r="65" spans="1:6" s="628" customFormat="1" ht="15" customHeight="1">
      <c r="A65" s="65" t="s">
        <v>121</v>
      </c>
      <c r="B65" s="200">
        <f>SUM(B66:B74)</f>
        <v>210071</v>
      </c>
      <c r="C65" s="200">
        <f>SUM(C66:C74)</f>
        <v>111991</v>
      </c>
      <c r="D65" s="200">
        <f>SUM(D66:D74)</f>
        <v>32746</v>
      </c>
      <c r="E65" s="200">
        <f>SUM(E66:E74)</f>
        <v>17691</v>
      </c>
      <c r="F65" s="66" t="s">
        <v>122</v>
      </c>
    </row>
    <row r="66" spans="1:6" s="628" customFormat="1" ht="15" customHeight="1">
      <c r="A66" s="201" t="s">
        <v>123</v>
      </c>
      <c r="B66" s="52">
        <v>6445</v>
      </c>
      <c r="C66" s="52">
        <v>3548</v>
      </c>
      <c r="D66" s="52">
        <v>1661</v>
      </c>
      <c r="E66" s="52">
        <v>913</v>
      </c>
      <c r="F66" s="202" t="s">
        <v>124</v>
      </c>
    </row>
    <row r="67" spans="1:6" s="628" customFormat="1" ht="15" customHeight="1">
      <c r="A67" s="201" t="s">
        <v>125</v>
      </c>
      <c r="B67" s="52">
        <v>18270</v>
      </c>
      <c r="C67" s="52">
        <v>9282</v>
      </c>
      <c r="D67" s="52">
        <v>2186</v>
      </c>
      <c r="E67" s="52">
        <v>988</v>
      </c>
      <c r="F67" s="202" t="s">
        <v>126</v>
      </c>
    </row>
    <row r="68" spans="1:6" s="628" customFormat="1" ht="15" customHeight="1">
      <c r="A68" s="203" t="s">
        <v>223</v>
      </c>
      <c r="B68" s="176">
        <v>92104</v>
      </c>
      <c r="C68" s="176">
        <v>49040</v>
      </c>
      <c r="D68" s="176">
        <v>0</v>
      </c>
      <c r="E68" s="176">
        <v>0</v>
      </c>
      <c r="F68" s="202" t="s">
        <v>128</v>
      </c>
    </row>
    <row r="69" spans="1:6" s="628" customFormat="1" ht="15" customHeight="1">
      <c r="A69" s="201" t="s">
        <v>129</v>
      </c>
      <c r="B69" s="52">
        <v>22155</v>
      </c>
      <c r="C69" s="52">
        <v>12051</v>
      </c>
      <c r="D69" s="52">
        <v>8010</v>
      </c>
      <c r="E69" s="52">
        <v>4317</v>
      </c>
      <c r="F69" s="202" t="s">
        <v>130</v>
      </c>
    </row>
    <row r="70" spans="1:6" s="628" customFormat="1" ht="15" customHeight="1">
      <c r="A70" s="201" t="s">
        <v>131</v>
      </c>
      <c r="B70" s="52">
        <v>10346</v>
      </c>
      <c r="C70" s="52">
        <v>5683</v>
      </c>
      <c r="D70" s="52">
        <v>3704</v>
      </c>
      <c r="E70" s="52">
        <v>2037</v>
      </c>
      <c r="F70" s="202" t="s">
        <v>132</v>
      </c>
    </row>
    <row r="71" spans="1:6" s="628" customFormat="1" ht="15" customHeight="1">
      <c r="A71" s="201" t="s">
        <v>133</v>
      </c>
      <c r="B71" s="52">
        <v>13695</v>
      </c>
      <c r="C71" s="52">
        <v>7211</v>
      </c>
      <c r="D71" s="52">
        <v>5077</v>
      </c>
      <c r="E71" s="52">
        <v>2820</v>
      </c>
      <c r="F71" s="202" t="s">
        <v>134</v>
      </c>
    </row>
    <row r="72" spans="1:6" s="628" customFormat="1" ht="15" customHeight="1">
      <c r="A72" s="201" t="s">
        <v>135</v>
      </c>
      <c r="B72" s="52">
        <v>16835</v>
      </c>
      <c r="C72" s="52">
        <v>9041</v>
      </c>
      <c r="D72" s="52">
        <v>2140</v>
      </c>
      <c r="E72" s="52">
        <v>1126</v>
      </c>
      <c r="F72" s="202" t="s">
        <v>136</v>
      </c>
    </row>
    <row r="73" spans="1:6" s="628" customFormat="1" ht="15" customHeight="1">
      <c r="A73" s="201" t="s">
        <v>137</v>
      </c>
      <c r="B73" s="52">
        <v>17766</v>
      </c>
      <c r="C73" s="52">
        <v>9331</v>
      </c>
      <c r="D73" s="52">
        <v>4655</v>
      </c>
      <c r="E73" s="52">
        <v>2507</v>
      </c>
      <c r="F73" s="202" t="s">
        <v>138</v>
      </c>
    </row>
    <row r="74" spans="1:6" s="628" customFormat="1" ht="15" customHeight="1">
      <c r="A74" s="201" t="s">
        <v>139</v>
      </c>
      <c r="B74" s="52">
        <v>12455</v>
      </c>
      <c r="C74" s="52">
        <v>6804</v>
      </c>
      <c r="D74" s="52">
        <v>5313</v>
      </c>
      <c r="E74" s="52">
        <v>2983</v>
      </c>
      <c r="F74" s="202" t="s">
        <v>140</v>
      </c>
    </row>
    <row r="75" spans="1:6" s="628" customFormat="1" ht="15" customHeight="1">
      <c r="A75" s="71" t="s">
        <v>141</v>
      </c>
      <c r="B75" s="200">
        <f>SUM(B76:B83)</f>
        <v>133275</v>
      </c>
      <c r="C75" s="200">
        <f>SUM(C76:C83)</f>
        <v>70734</v>
      </c>
      <c r="D75" s="200">
        <f>SUM(D76:D83)</f>
        <v>42495</v>
      </c>
      <c r="E75" s="200">
        <f>SUM(E76:E83)</f>
        <v>22658</v>
      </c>
      <c r="F75" s="72" t="s">
        <v>142</v>
      </c>
    </row>
    <row r="76" spans="1:6" s="628" customFormat="1" ht="15" customHeight="1">
      <c r="A76" s="201" t="s">
        <v>143</v>
      </c>
      <c r="B76" s="52">
        <v>14408</v>
      </c>
      <c r="C76" s="52">
        <v>7404</v>
      </c>
      <c r="D76" s="52">
        <v>7719</v>
      </c>
      <c r="E76" s="52">
        <v>3937</v>
      </c>
      <c r="F76" s="202" t="s">
        <v>144</v>
      </c>
    </row>
    <row r="77" spans="1:6" s="628" customFormat="1" ht="15" customHeight="1">
      <c r="A77" s="201" t="s">
        <v>145</v>
      </c>
      <c r="B77" s="52">
        <v>7691</v>
      </c>
      <c r="C77" s="52">
        <v>3916</v>
      </c>
      <c r="D77" s="52">
        <v>4180</v>
      </c>
      <c r="E77" s="52">
        <v>2112</v>
      </c>
      <c r="F77" s="202" t="s">
        <v>146</v>
      </c>
    </row>
    <row r="78" spans="1:6" s="628" customFormat="1" ht="15" customHeight="1">
      <c r="A78" s="201" t="s">
        <v>147</v>
      </c>
      <c r="B78" s="52">
        <v>14992</v>
      </c>
      <c r="C78" s="52">
        <v>8524</v>
      </c>
      <c r="D78" s="52">
        <v>6772</v>
      </c>
      <c r="E78" s="52">
        <v>3978</v>
      </c>
      <c r="F78" s="202" t="s">
        <v>148</v>
      </c>
    </row>
    <row r="79" spans="1:6" s="628" customFormat="1" ht="15" customHeight="1">
      <c r="A79" s="201" t="s">
        <v>149</v>
      </c>
      <c r="B79" s="52">
        <v>12407</v>
      </c>
      <c r="C79" s="52">
        <v>6081</v>
      </c>
      <c r="D79" s="52">
        <v>4624</v>
      </c>
      <c r="E79" s="52">
        <v>2288</v>
      </c>
      <c r="F79" s="202" t="s">
        <v>150</v>
      </c>
    </row>
    <row r="80" spans="1:6" ht="14.15" customHeight="1">
      <c r="A80" s="201" t="s">
        <v>151</v>
      </c>
      <c r="B80" s="52">
        <v>47499</v>
      </c>
      <c r="C80" s="52">
        <v>25584</v>
      </c>
      <c r="D80" s="52">
        <v>10302</v>
      </c>
      <c r="E80" s="52">
        <v>5619</v>
      </c>
      <c r="F80" s="202" t="s">
        <v>152</v>
      </c>
    </row>
    <row r="81" spans="1:6" s="110" customFormat="1" ht="13" customHeight="1">
      <c r="A81" s="201" t="s">
        <v>153</v>
      </c>
      <c r="B81" s="52">
        <v>8829</v>
      </c>
      <c r="C81" s="52">
        <v>4760</v>
      </c>
      <c r="D81" s="52">
        <v>3815</v>
      </c>
      <c r="E81" s="52">
        <v>2007</v>
      </c>
      <c r="F81" s="202" t="s">
        <v>154</v>
      </c>
    </row>
    <row r="82" spans="1:6" ht="14.25" customHeight="1">
      <c r="A82" s="201" t="s">
        <v>155</v>
      </c>
      <c r="B82" s="52">
        <v>21285</v>
      </c>
      <c r="C82" s="52">
        <v>11181</v>
      </c>
      <c r="D82" s="52">
        <v>3538</v>
      </c>
      <c r="E82" s="52">
        <v>1871</v>
      </c>
      <c r="F82" s="202" t="s">
        <v>1868</v>
      </c>
    </row>
    <row r="83" spans="1:6" ht="14">
      <c r="A83" s="201" t="s">
        <v>156</v>
      </c>
      <c r="B83" s="52">
        <v>6164</v>
      </c>
      <c r="C83" s="52">
        <v>3284</v>
      </c>
      <c r="D83" s="52">
        <v>1545</v>
      </c>
      <c r="E83" s="52">
        <v>846</v>
      </c>
      <c r="F83" s="202" t="s">
        <v>157</v>
      </c>
    </row>
    <row r="84" spans="1:6" ht="14">
      <c r="A84" s="73" t="s">
        <v>158</v>
      </c>
      <c r="B84" s="200">
        <f>SUM(B85:B89)</f>
        <v>60681</v>
      </c>
      <c r="C84" s="200">
        <f>SUM(C85:C89)</f>
        <v>32040</v>
      </c>
      <c r="D84" s="200">
        <f>SUM(D85:D89)</f>
        <v>26498</v>
      </c>
      <c r="E84" s="200">
        <f>SUM(E85:E89)</f>
        <v>14191</v>
      </c>
      <c r="F84" s="66" t="s">
        <v>159</v>
      </c>
    </row>
    <row r="85" spans="1:6" ht="13" customHeight="1">
      <c r="A85" s="201" t="s">
        <v>160</v>
      </c>
      <c r="B85" s="52">
        <v>16956</v>
      </c>
      <c r="C85" s="52">
        <v>9163</v>
      </c>
      <c r="D85" s="52">
        <v>3451</v>
      </c>
      <c r="E85" s="52">
        <v>2013</v>
      </c>
      <c r="F85" s="202" t="s">
        <v>161</v>
      </c>
    </row>
    <row r="86" spans="1:6" ht="13" customHeight="1">
      <c r="A86" s="201" t="s">
        <v>162</v>
      </c>
      <c r="B86" s="52">
        <v>10488</v>
      </c>
      <c r="C86" s="52">
        <v>5398</v>
      </c>
      <c r="D86" s="52">
        <v>4552</v>
      </c>
      <c r="E86" s="52">
        <v>2381</v>
      </c>
      <c r="F86" s="202" t="s">
        <v>163</v>
      </c>
    </row>
    <row r="87" spans="1:6" ht="18" customHeight="1">
      <c r="A87" s="201" t="s">
        <v>164</v>
      </c>
      <c r="B87" s="52">
        <v>11558</v>
      </c>
      <c r="C87" s="52">
        <v>5968</v>
      </c>
      <c r="D87" s="52">
        <v>5647</v>
      </c>
      <c r="E87" s="52">
        <v>2950</v>
      </c>
      <c r="F87" s="202" t="s">
        <v>165</v>
      </c>
    </row>
    <row r="88" spans="1:6" ht="14">
      <c r="A88" s="201" t="s">
        <v>166</v>
      </c>
      <c r="B88" s="52">
        <v>10117</v>
      </c>
      <c r="C88" s="52">
        <v>5329</v>
      </c>
      <c r="D88" s="52">
        <v>5232</v>
      </c>
      <c r="E88" s="52">
        <v>2817</v>
      </c>
      <c r="F88" s="202" t="s">
        <v>167</v>
      </c>
    </row>
    <row r="89" spans="1:6" ht="14">
      <c r="A89" s="201" t="s">
        <v>168</v>
      </c>
      <c r="B89" s="52">
        <v>11562</v>
      </c>
      <c r="C89" s="52">
        <v>6182</v>
      </c>
      <c r="D89" s="52">
        <v>7616</v>
      </c>
      <c r="E89" s="52">
        <v>4030</v>
      </c>
      <c r="F89" s="202" t="s">
        <v>169</v>
      </c>
    </row>
    <row r="90" spans="1:6" ht="14">
      <c r="A90" s="71" t="s">
        <v>170</v>
      </c>
      <c r="B90" s="200">
        <f>SUM(B91:B96)</f>
        <v>91946</v>
      </c>
      <c r="C90" s="200">
        <f>SUM(C91:C96)</f>
        <v>48908</v>
      </c>
      <c r="D90" s="200">
        <f>SUM(D91:D96)</f>
        <v>27645</v>
      </c>
      <c r="E90" s="200">
        <f>SUM(E91:E96)</f>
        <v>14695</v>
      </c>
      <c r="F90" s="72" t="s">
        <v>171</v>
      </c>
    </row>
    <row r="91" spans="1:6" ht="14">
      <c r="A91" s="201" t="s">
        <v>172</v>
      </c>
      <c r="B91" s="52">
        <v>20464</v>
      </c>
      <c r="C91" s="52">
        <v>11105</v>
      </c>
      <c r="D91" s="52">
        <v>4530</v>
      </c>
      <c r="E91" s="52">
        <v>2516</v>
      </c>
      <c r="F91" s="202" t="s">
        <v>173</v>
      </c>
    </row>
    <row r="92" spans="1:6" ht="14">
      <c r="A92" s="201" t="s">
        <v>174</v>
      </c>
      <c r="B92" s="52">
        <v>13233</v>
      </c>
      <c r="C92" s="52">
        <v>6879</v>
      </c>
      <c r="D92" s="52">
        <v>9211</v>
      </c>
      <c r="E92" s="52">
        <v>4822</v>
      </c>
      <c r="F92" s="202" t="s">
        <v>1870</v>
      </c>
    </row>
    <row r="93" spans="1:6" ht="14">
      <c r="A93" s="201" t="s">
        <v>176</v>
      </c>
      <c r="B93" s="52">
        <v>21804</v>
      </c>
      <c r="C93" s="52">
        <v>11741</v>
      </c>
      <c r="D93" s="52">
        <v>1888</v>
      </c>
      <c r="E93" s="52">
        <v>1056</v>
      </c>
      <c r="F93" s="202" t="s">
        <v>1875</v>
      </c>
    </row>
    <row r="94" spans="1:6" ht="14">
      <c r="A94" s="201" t="s">
        <v>178</v>
      </c>
      <c r="B94" s="52">
        <v>24030</v>
      </c>
      <c r="C94" s="52">
        <v>12844</v>
      </c>
      <c r="D94" s="52">
        <v>7408</v>
      </c>
      <c r="E94" s="52">
        <v>3954</v>
      </c>
      <c r="F94" s="202" t="s">
        <v>179</v>
      </c>
    </row>
    <row r="95" spans="1:6" ht="14">
      <c r="A95" s="201" t="s">
        <v>180</v>
      </c>
      <c r="B95" s="52">
        <v>4573</v>
      </c>
      <c r="C95" s="52">
        <v>2447</v>
      </c>
      <c r="D95" s="52">
        <v>1942</v>
      </c>
      <c r="E95" s="52">
        <v>1056</v>
      </c>
      <c r="F95" s="202" t="s">
        <v>181</v>
      </c>
    </row>
    <row r="96" spans="1:6" ht="14">
      <c r="A96" s="201" t="s">
        <v>182</v>
      </c>
      <c r="B96" s="52">
        <v>7842</v>
      </c>
      <c r="C96" s="52">
        <v>3892</v>
      </c>
      <c r="D96" s="52">
        <v>2666</v>
      </c>
      <c r="E96" s="52">
        <v>1291</v>
      </c>
      <c r="F96" s="202" t="s">
        <v>183</v>
      </c>
    </row>
    <row r="97" spans="1:6" ht="14">
      <c r="A97" s="74" t="s">
        <v>184</v>
      </c>
      <c r="B97" s="200">
        <f>SUM(B98:B101)</f>
        <v>15377</v>
      </c>
      <c r="C97" s="200">
        <f>SUM(C98:C101)</f>
        <v>7802</v>
      </c>
      <c r="D97" s="200">
        <f>SUM(D98:D101)</f>
        <v>3857</v>
      </c>
      <c r="E97" s="200">
        <f>SUM(E98:E101)</f>
        <v>1852</v>
      </c>
      <c r="F97" s="72" t="s">
        <v>185</v>
      </c>
    </row>
    <row r="98" spans="1:6" ht="14">
      <c r="A98" s="201" t="s">
        <v>186</v>
      </c>
      <c r="B98" s="52">
        <v>1213</v>
      </c>
      <c r="C98" s="52">
        <v>568</v>
      </c>
      <c r="D98" s="52">
        <v>158</v>
      </c>
      <c r="E98" s="52">
        <v>60</v>
      </c>
      <c r="F98" s="202" t="s">
        <v>187</v>
      </c>
    </row>
    <row r="99" spans="1:6" ht="14">
      <c r="A99" s="201" t="s">
        <v>188</v>
      </c>
      <c r="B99" s="52">
        <v>7571</v>
      </c>
      <c r="C99" s="52">
        <v>3940</v>
      </c>
      <c r="D99" s="52">
        <v>1689</v>
      </c>
      <c r="E99" s="52">
        <v>856</v>
      </c>
      <c r="F99" s="202" t="s">
        <v>189</v>
      </c>
    </row>
    <row r="100" spans="1:6" ht="14">
      <c r="A100" s="201" t="s">
        <v>190</v>
      </c>
      <c r="B100" s="52">
        <v>3349</v>
      </c>
      <c r="C100" s="52">
        <v>1605</v>
      </c>
      <c r="D100" s="52">
        <v>2010</v>
      </c>
      <c r="E100" s="52">
        <v>936</v>
      </c>
      <c r="F100" s="202" t="s">
        <v>191</v>
      </c>
    </row>
    <row r="101" spans="1:6" ht="14">
      <c r="A101" s="201" t="s">
        <v>192</v>
      </c>
      <c r="B101" s="52">
        <v>3244</v>
      </c>
      <c r="C101" s="52">
        <v>1689</v>
      </c>
      <c r="D101" s="52">
        <v>0</v>
      </c>
      <c r="E101" s="52">
        <v>0</v>
      </c>
      <c r="F101" s="202" t="s">
        <v>193</v>
      </c>
    </row>
    <row r="102" spans="1:6" ht="14">
      <c r="A102" s="65" t="s">
        <v>194</v>
      </c>
      <c r="B102" s="200">
        <f>SUM(B103:B106)</f>
        <v>13544</v>
      </c>
      <c r="C102" s="200">
        <f>SUM(C103:C106)</f>
        <v>7194</v>
      </c>
      <c r="D102" s="200">
        <f>SUM(D103:D106)</f>
        <v>97</v>
      </c>
      <c r="E102" s="200">
        <f>SUM(E103:E106)</f>
        <v>52</v>
      </c>
      <c r="F102" s="72" t="s">
        <v>195</v>
      </c>
    </row>
    <row r="103" spans="1:6" ht="14">
      <c r="A103" s="201" t="s">
        <v>196</v>
      </c>
      <c r="B103" s="52">
        <v>2398</v>
      </c>
      <c r="C103" s="52">
        <v>1278</v>
      </c>
      <c r="D103" s="52">
        <v>0</v>
      </c>
      <c r="E103" s="52">
        <v>0</v>
      </c>
      <c r="F103" s="202" t="s">
        <v>197</v>
      </c>
    </row>
    <row r="104" spans="1:6" ht="14">
      <c r="A104" s="201" t="s">
        <v>198</v>
      </c>
      <c r="B104" s="52">
        <v>2275</v>
      </c>
      <c r="C104" s="52">
        <v>1186</v>
      </c>
      <c r="D104" s="52">
        <v>0</v>
      </c>
      <c r="E104" s="52">
        <v>0</v>
      </c>
      <c r="F104" s="202" t="s">
        <v>199</v>
      </c>
    </row>
    <row r="105" spans="1:6" ht="14">
      <c r="A105" s="201" t="s">
        <v>200</v>
      </c>
      <c r="B105" s="52">
        <v>8313</v>
      </c>
      <c r="C105" s="52">
        <v>4452</v>
      </c>
      <c r="D105" s="52">
        <v>0</v>
      </c>
      <c r="E105" s="52">
        <v>0</v>
      </c>
      <c r="F105" s="202" t="s">
        <v>201</v>
      </c>
    </row>
    <row r="106" spans="1:6" ht="14">
      <c r="A106" s="201" t="s">
        <v>202</v>
      </c>
      <c r="B106" s="52">
        <v>558</v>
      </c>
      <c r="C106" s="52">
        <v>278</v>
      </c>
      <c r="D106" s="52">
        <v>97</v>
      </c>
      <c r="E106" s="52">
        <v>52</v>
      </c>
      <c r="F106" s="202" t="s">
        <v>203</v>
      </c>
    </row>
    <row r="107" spans="1:6" ht="14">
      <c r="A107" s="74" t="s">
        <v>204</v>
      </c>
      <c r="B107" s="200">
        <f>SUM(B108:B109)</f>
        <v>4506</v>
      </c>
      <c r="C107" s="200">
        <f>SUM(C108:C109)</f>
        <v>2506</v>
      </c>
      <c r="D107" s="200">
        <f>SUM(D108:D109)</f>
        <v>70</v>
      </c>
      <c r="E107" s="200">
        <f>SUM(E108:E109)</f>
        <v>37</v>
      </c>
      <c r="F107" s="72" t="s">
        <v>205</v>
      </c>
    </row>
    <row r="108" spans="1:6" ht="14">
      <c r="A108" s="75" t="s">
        <v>206</v>
      </c>
      <c r="B108" s="52">
        <v>70</v>
      </c>
      <c r="C108" s="52">
        <v>37</v>
      </c>
      <c r="D108" s="52">
        <v>70</v>
      </c>
      <c r="E108" s="52">
        <v>37</v>
      </c>
      <c r="F108" s="76" t="s">
        <v>207</v>
      </c>
    </row>
    <row r="109" spans="1:6" ht="14">
      <c r="A109" s="51" t="s">
        <v>208</v>
      </c>
      <c r="B109" s="52">
        <v>4436</v>
      </c>
      <c r="C109" s="52">
        <v>2469</v>
      </c>
      <c r="D109" s="52">
        <v>0</v>
      </c>
      <c r="E109" s="52">
        <v>0</v>
      </c>
      <c r="F109" s="76" t="s">
        <v>209</v>
      </c>
    </row>
    <row r="110" spans="1:6" ht="27.65" customHeight="1">
      <c r="A110" s="204" t="s">
        <v>226</v>
      </c>
      <c r="B110" s="205">
        <f>'qualif 29'!B47+'qualif 29'!B39+'qualif 29'!B29+'qualif 29'!B20+'qualif 29'!B11+'qualif 29'!B107+'qualif 29'!B102+'qualif 29'!B97+'qualif 29'!B90+'qualif 29'!B84+'qualif 29'!B75+'qualif 29'!B65</f>
        <v>1050535</v>
      </c>
      <c r="C110" s="205">
        <f>'qualif 29'!C47+'qualif 29'!C39+'qualif 29'!C29+'qualif 29'!C20+'qualif 29'!C11+'qualif 29'!C107+'qualif 29'!C102+'qualif 29'!C97+'qualif 29'!C90+'qualif 29'!C84+'qualif 29'!C75+'qualif 29'!C65</f>
        <v>561192</v>
      </c>
      <c r="D110" s="205">
        <f>'qualif 29'!D47+'qualif 29'!D39+'qualif 29'!D29+'qualif 29'!D20+'qualif 29'!D11+'qualif 29'!D107+'qualif 29'!D102+'qualif 29'!D97+'qualif 29'!D90+'qualif 29'!D84+'qualif 29'!D75+'qualif 29'!D65</f>
        <v>252186</v>
      </c>
      <c r="E110" s="205">
        <f>'qualif 29'!E47+'qualif 29'!E39+'qualif 29'!E29+'qualif 29'!E20+'qualif 29'!E11+'qualif 29'!E107+'qualif 29'!E102+'qualif 29'!E97+'qualif 29'!E90+'qualif 29'!E84+'qualif 29'!E75+'qualif 29'!E65</f>
        <v>133797</v>
      </c>
      <c r="F110" s="206" t="s">
        <v>16</v>
      </c>
    </row>
    <row r="111" spans="1:6" ht="15">
      <c r="A111" s="204"/>
      <c r="B111" s="557"/>
      <c r="C111" s="557"/>
      <c r="D111" s="557"/>
      <c r="E111" s="557"/>
      <c r="F111" s="207"/>
    </row>
    <row r="112" spans="1:6" ht="15">
      <c r="A112" s="204"/>
      <c r="B112" s="557"/>
      <c r="C112" s="557"/>
      <c r="D112" s="557"/>
      <c r="E112" s="557"/>
      <c r="F112" s="207"/>
    </row>
    <row r="113" spans="1:6" ht="15">
      <c r="A113" s="204"/>
      <c r="B113" s="205"/>
      <c r="C113" s="205"/>
      <c r="D113" s="205"/>
      <c r="E113" s="205"/>
      <c r="F113" s="207"/>
    </row>
    <row r="114" spans="1:6">
      <c r="B114" s="557"/>
      <c r="C114" s="557"/>
      <c r="D114" s="557"/>
      <c r="E114" s="557"/>
    </row>
    <row r="115" spans="1:6" ht="14">
      <c r="A115" s="769" t="s">
        <v>1873</v>
      </c>
      <c r="B115" s="31"/>
      <c r="C115" s="31"/>
      <c r="D115" s="460"/>
      <c r="E115" s="584"/>
      <c r="F115" s="32" t="s">
        <v>1872</v>
      </c>
    </row>
    <row r="116" spans="1:6">
      <c r="D116" s="632"/>
      <c r="E116" s="632"/>
    </row>
  </sheetData>
  <mergeCells count="12">
    <mergeCell ref="E1:F1"/>
    <mergeCell ref="E3:F3"/>
    <mergeCell ref="B6:C6"/>
    <mergeCell ref="D6:E6"/>
    <mergeCell ref="B7:C7"/>
    <mergeCell ref="D7:E7"/>
    <mergeCell ref="E55:F55"/>
    <mergeCell ref="E57:F57"/>
    <mergeCell ref="B60:C60"/>
    <mergeCell ref="D60:E60"/>
    <mergeCell ref="B61:C61"/>
    <mergeCell ref="D61:E61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syncVertical="1" syncRef="A30">
    <tabColor rgb="FFFFFF00"/>
  </sheetPr>
  <dimension ref="A1:H95"/>
  <sheetViews>
    <sheetView showGridLines="0" showWhiteSpace="0" view="pageLayout" topLeftCell="A30" zoomScale="70" zoomScalePageLayoutView="70" workbookViewId="0">
      <selection activeCell="F15" sqref="F15"/>
    </sheetView>
  </sheetViews>
  <sheetFormatPr defaultColWidth="11" defaultRowHeight="13"/>
  <cols>
    <col min="1" max="1" width="42.81640625" style="640" customWidth="1"/>
    <col min="2" max="2" width="13.7265625" style="638" customWidth="1"/>
    <col min="3" max="5" width="11.54296875" style="638" customWidth="1"/>
    <col min="6" max="6" width="36.26953125" style="638" customWidth="1"/>
    <col min="7" max="7" width="1.26953125" style="638" customWidth="1"/>
    <col min="8" max="12" width="11" style="640" customWidth="1"/>
    <col min="13" max="17" width="14.453125" style="640" customWidth="1"/>
    <col min="18" max="18" width="37.26953125" style="640" customWidth="1"/>
    <col min="19" max="20" width="11" style="640" customWidth="1"/>
    <col min="21" max="30" width="9.81640625" style="640" customWidth="1"/>
    <col min="31" max="34" width="11" style="640" customWidth="1"/>
    <col min="35" max="35" width="14.453125" style="640" customWidth="1"/>
    <col min="36" max="36" width="4.1796875" style="640" customWidth="1"/>
    <col min="37" max="37" width="13.26953125" style="640" customWidth="1"/>
    <col min="38" max="38" width="28.1796875" style="640" customWidth="1"/>
    <col min="39" max="39" width="11" style="640" customWidth="1"/>
    <col min="40" max="40" width="14.453125" style="640" customWidth="1"/>
    <col min="41" max="41" width="4.1796875" style="640" customWidth="1"/>
    <col min="42" max="43" width="11" style="640" customWidth="1"/>
    <col min="44" max="44" width="14.453125" style="640" customWidth="1"/>
    <col min="45" max="45" width="4.1796875" style="640" customWidth="1"/>
    <col min="46" max="46" width="14.453125" style="640" customWidth="1"/>
    <col min="47" max="243" width="11" style="640"/>
    <col min="244" max="244" width="41.453125" style="640" customWidth="1"/>
    <col min="245" max="248" width="10.7265625" style="640" customWidth="1"/>
    <col min="249" max="249" width="31.7265625" style="640" customWidth="1"/>
    <col min="250" max="250" width="3.81640625" style="640" customWidth="1"/>
    <col min="251" max="254" width="13.7265625" style="640" customWidth="1"/>
    <col min="255" max="255" width="17.7265625" style="640" customWidth="1"/>
    <col min="256" max="256" width="33.7265625" style="640" customWidth="1"/>
    <col min="257" max="260" width="11" style="640" customWidth="1"/>
    <col min="261" max="261" width="53.26953125" style="640" customWidth="1"/>
    <col min="262" max="268" width="11" style="640" customWidth="1"/>
    <col min="269" max="273" width="14.453125" style="640" customWidth="1"/>
    <col min="274" max="274" width="37.26953125" style="640" customWidth="1"/>
    <col min="275" max="276" width="11" style="640" customWidth="1"/>
    <col min="277" max="286" width="9.81640625" style="640" customWidth="1"/>
    <col min="287" max="290" width="11" style="640" customWidth="1"/>
    <col min="291" max="291" width="14.453125" style="640" customWidth="1"/>
    <col min="292" max="292" width="4.1796875" style="640" customWidth="1"/>
    <col min="293" max="293" width="13.26953125" style="640" customWidth="1"/>
    <col min="294" max="294" width="28.1796875" style="640" customWidth="1"/>
    <col min="295" max="295" width="11" style="640" customWidth="1"/>
    <col min="296" max="296" width="14.453125" style="640" customWidth="1"/>
    <col min="297" max="297" width="4.1796875" style="640" customWidth="1"/>
    <col min="298" max="299" width="11" style="640" customWidth="1"/>
    <col min="300" max="300" width="14.453125" style="640" customWidth="1"/>
    <col min="301" max="301" width="4.1796875" style="640" customWidth="1"/>
    <col min="302" max="302" width="14.453125" style="640" customWidth="1"/>
    <col min="303" max="499" width="11" style="640"/>
    <col min="500" max="500" width="41.453125" style="640" customWidth="1"/>
    <col min="501" max="504" width="10.7265625" style="640" customWidth="1"/>
    <col min="505" max="505" width="31.7265625" style="640" customWidth="1"/>
    <col min="506" max="506" width="3.81640625" style="640" customWidth="1"/>
    <col min="507" max="510" width="13.7265625" style="640" customWidth="1"/>
    <col min="511" max="511" width="17.7265625" style="640" customWidth="1"/>
    <col min="512" max="512" width="33.7265625" style="640" customWidth="1"/>
    <col min="513" max="516" width="11" style="640" customWidth="1"/>
    <col min="517" max="517" width="53.26953125" style="640" customWidth="1"/>
    <col min="518" max="524" width="11" style="640" customWidth="1"/>
    <col min="525" max="529" width="14.453125" style="640" customWidth="1"/>
    <col min="530" max="530" width="37.26953125" style="640" customWidth="1"/>
    <col min="531" max="532" width="11" style="640" customWidth="1"/>
    <col min="533" max="542" width="9.81640625" style="640" customWidth="1"/>
    <col min="543" max="546" width="11" style="640" customWidth="1"/>
    <col min="547" max="547" width="14.453125" style="640" customWidth="1"/>
    <col min="548" max="548" width="4.1796875" style="640" customWidth="1"/>
    <col min="549" max="549" width="13.26953125" style="640" customWidth="1"/>
    <col min="550" max="550" width="28.1796875" style="640" customWidth="1"/>
    <col min="551" max="551" width="11" style="640" customWidth="1"/>
    <col min="552" max="552" width="14.453125" style="640" customWidth="1"/>
    <col min="553" max="553" width="4.1796875" style="640" customWidth="1"/>
    <col min="554" max="555" width="11" style="640" customWidth="1"/>
    <col min="556" max="556" width="14.453125" style="640" customWidth="1"/>
    <col min="557" max="557" width="4.1796875" style="640" customWidth="1"/>
    <col min="558" max="558" width="14.453125" style="640" customWidth="1"/>
    <col min="559" max="755" width="11" style="640"/>
    <col min="756" max="756" width="41.453125" style="640" customWidth="1"/>
    <col min="757" max="760" width="10.7265625" style="640" customWidth="1"/>
    <col min="761" max="761" width="31.7265625" style="640" customWidth="1"/>
    <col min="762" max="762" width="3.81640625" style="640" customWidth="1"/>
    <col min="763" max="766" width="13.7265625" style="640" customWidth="1"/>
    <col min="767" max="767" width="17.7265625" style="640" customWidth="1"/>
    <col min="768" max="768" width="33.7265625" style="640" customWidth="1"/>
    <col min="769" max="772" width="11" style="640" customWidth="1"/>
    <col min="773" max="773" width="53.26953125" style="640" customWidth="1"/>
    <col min="774" max="780" width="11" style="640" customWidth="1"/>
    <col min="781" max="785" width="14.453125" style="640" customWidth="1"/>
    <col min="786" max="786" width="37.26953125" style="640" customWidth="1"/>
    <col min="787" max="788" width="11" style="640" customWidth="1"/>
    <col min="789" max="798" width="9.81640625" style="640" customWidth="1"/>
    <col min="799" max="802" width="11" style="640" customWidth="1"/>
    <col min="803" max="803" width="14.453125" style="640" customWidth="1"/>
    <col min="804" max="804" width="4.1796875" style="640" customWidth="1"/>
    <col min="805" max="805" width="13.26953125" style="640" customWidth="1"/>
    <col min="806" max="806" width="28.1796875" style="640" customWidth="1"/>
    <col min="807" max="807" width="11" style="640" customWidth="1"/>
    <col min="808" max="808" width="14.453125" style="640" customWidth="1"/>
    <col min="809" max="809" width="4.1796875" style="640" customWidth="1"/>
    <col min="810" max="811" width="11" style="640" customWidth="1"/>
    <col min="812" max="812" width="14.453125" style="640" customWidth="1"/>
    <col min="813" max="813" width="4.1796875" style="640" customWidth="1"/>
    <col min="814" max="814" width="14.453125" style="640" customWidth="1"/>
    <col min="815" max="1011" width="11" style="640"/>
    <col min="1012" max="1012" width="41.453125" style="640" customWidth="1"/>
    <col min="1013" max="1016" width="10.7265625" style="640" customWidth="1"/>
    <col min="1017" max="1017" width="31.7265625" style="640" customWidth="1"/>
    <col min="1018" max="1018" width="3.81640625" style="640" customWidth="1"/>
    <col min="1019" max="1022" width="13.7265625" style="640" customWidth="1"/>
    <col min="1023" max="1023" width="17.7265625" style="640" customWidth="1"/>
    <col min="1024" max="1024" width="33.7265625" style="640" customWidth="1"/>
    <col min="1025" max="1028" width="11" style="640" customWidth="1"/>
    <col min="1029" max="1029" width="53.26953125" style="640" customWidth="1"/>
    <col min="1030" max="1036" width="11" style="640" customWidth="1"/>
    <col min="1037" max="1041" width="14.453125" style="640" customWidth="1"/>
    <col min="1042" max="1042" width="37.26953125" style="640" customWidth="1"/>
    <col min="1043" max="1044" width="11" style="640" customWidth="1"/>
    <col min="1045" max="1054" width="9.81640625" style="640" customWidth="1"/>
    <col min="1055" max="1058" width="11" style="640" customWidth="1"/>
    <col min="1059" max="1059" width="14.453125" style="640" customWidth="1"/>
    <col min="1060" max="1060" width="4.1796875" style="640" customWidth="1"/>
    <col min="1061" max="1061" width="13.26953125" style="640" customWidth="1"/>
    <col min="1062" max="1062" width="28.1796875" style="640" customWidth="1"/>
    <col min="1063" max="1063" width="11" style="640" customWidth="1"/>
    <col min="1064" max="1064" width="14.453125" style="640" customWidth="1"/>
    <col min="1065" max="1065" width="4.1796875" style="640" customWidth="1"/>
    <col min="1066" max="1067" width="11" style="640" customWidth="1"/>
    <col min="1068" max="1068" width="14.453125" style="640" customWidth="1"/>
    <col min="1069" max="1069" width="4.1796875" style="640" customWidth="1"/>
    <col min="1070" max="1070" width="14.453125" style="640" customWidth="1"/>
    <col min="1071" max="1267" width="11" style="640"/>
    <col min="1268" max="1268" width="41.453125" style="640" customWidth="1"/>
    <col min="1269" max="1272" width="10.7265625" style="640" customWidth="1"/>
    <col min="1273" max="1273" width="31.7265625" style="640" customWidth="1"/>
    <col min="1274" max="1274" width="3.81640625" style="640" customWidth="1"/>
    <col min="1275" max="1278" width="13.7265625" style="640" customWidth="1"/>
    <col min="1279" max="1279" width="17.7265625" style="640" customWidth="1"/>
    <col min="1280" max="1280" width="33.7265625" style="640" customWidth="1"/>
    <col min="1281" max="1284" width="11" style="640" customWidth="1"/>
    <col min="1285" max="1285" width="53.26953125" style="640" customWidth="1"/>
    <col min="1286" max="1292" width="11" style="640" customWidth="1"/>
    <col min="1293" max="1297" width="14.453125" style="640" customWidth="1"/>
    <col min="1298" max="1298" width="37.26953125" style="640" customWidth="1"/>
    <col min="1299" max="1300" width="11" style="640" customWidth="1"/>
    <col min="1301" max="1310" width="9.81640625" style="640" customWidth="1"/>
    <col min="1311" max="1314" width="11" style="640" customWidth="1"/>
    <col min="1315" max="1315" width="14.453125" style="640" customWidth="1"/>
    <col min="1316" max="1316" width="4.1796875" style="640" customWidth="1"/>
    <col min="1317" max="1317" width="13.26953125" style="640" customWidth="1"/>
    <col min="1318" max="1318" width="28.1796875" style="640" customWidth="1"/>
    <col min="1319" max="1319" width="11" style="640" customWidth="1"/>
    <col min="1320" max="1320" width="14.453125" style="640" customWidth="1"/>
    <col min="1321" max="1321" width="4.1796875" style="640" customWidth="1"/>
    <col min="1322" max="1323" width="11" style="640" customWidth="1"/>
    <col min="1324" max="1324" width="14.453125" style="640" customWidth="1"/>
    <col min="1325" max="1325" width="4.1796875" style="640" customWidth="1"/>
    <col min="1326" max="1326" width="14.453125" style="640" customWidth="1"/>
    <col min="1327" max="1523" width="11" style="640"/>
    <col min="1524" max="1524" width="41.453125" style="640" customWidth="1"/>
    <col min="1525" max="1528" width="10.7265625" style="640" customWidth="1"/>
    <col min="1529" max="1529" width="31.7265625" style="640" customWidth="1"/>
    <col min="1530" max="1530" width="3.81640625" style="640" customWidth="1"/>
    <col min="1531" max="1534" width="13.7265625" style="640" customWidth="1"/>
    <col min="1535" max="1535" width="17.7265625" style="640" customWidth="1"/>
    <col min="1536" max="1536" width="33.7265625" style="640" customWidth="1"/>
    <col min="1537" max="1540" width="11" style="640" customWidth="1"/>
    <col min="1541" max="1541" width="53.26953125" style="640" customWidth="1"/>
    <col min="1542" max="1548" width="11" style="640" customWidth="1"/>
    <col min="1549" max="1553" width="14.453125" style="640" customWidth="1"/>
    <col min="1554" max="1554" width="37.26953125" style="640" customWidth="1"/>
    <col min="1555" max="1556" width="11" style="640" customWidth="1"/>
    <col min="1557" max="1566" width="9.81640625" style="640" customWidth="1"/>
    <col min="1567" max="1570" width="11" style="640" customWidth="1"/>
    <col min="1571" max="1571" width="14.453125" style="640" customWidth="1"/>
    <col min="1572" max="1572" width="4.1796875" style="640" customWidth="1"/>
    <col min="1573" max="1573" width="13.26953125" style="640" customWidth="1"/>
    <col min="1574" max="1574" width="28.1796875" style="640" customWidth="1"/>
    <col min="1575" max="1575" width="11" style="640" customWidth="1"/>
    <col min="1576" max="1576" width="14.453125" style="640" customWidth="1"/>
    <col min="1577" max="1577" width="4.1796875" style="640" customWidth="1"/>
    <col min="1578" max="1579" width="11" style="640" customWidth="1"/>
    <col min="1580" max="1580" width="14.453125" style="640" customWidth="1"/>
    <col min="1581" max="1581" width="4.1796875" style="640" customWidth="1"/>
    <col min="1582" max="1582" width="14.453125" style="640" customWidth="1"/>
    <col min="1583" max="1779" width="11" style="640"/>
    <col min="1780" max="1780" width="41.453125" style="640" customWidth="1"/>
    <col min="1781" max="1784" width="10.7265625" style="640" customWidth="1"/>
    <col min="1785" max="1785" width="31.7265625" style="640" customWidth="1"/>
    <col min="1786" max="1786" width="3.81640625" style="640" customWidth="1"/>
    <col min="1787" max="1790" width="13.7265625" style="640" customWidth="1"/>
    <col min="1791" max="1791" width="17.7265625" style="640" customWidth="1"/>
    <col min="1792" max="1792" width="33.7265625" style="640" customWidth="1"/>
    <col min="1793" max="1796" width="11" style="640" customWidth="1"/>
    <col min="1797" max="1797" width="53.26953125" style="640" customWidth="1"/>
    <col min="1798" max="1804" width="11" style="640" customWidth="1"/>
    <col min="1805" max="1809" width="14.453125" style="640" customWidth="1"/>
    <col min="1810" max="1810" width="37.26953125" style="640" customWidth="1"/>
    <col min="1811" max="1812" width="11" style="640" customWidth="1"/>
    <col min="1813" max="1822" width="9.81640625" style="640" customWidth="1"/>
    <col min="1823" max="1826" width="11" style="640" customWidth="1"/>
    <col min="1827" max="1827" width="14.453125" style="640" customWidth="1"/>
    <col min="1828" max="1828" width="4.1796875" style="640" customWidth="1"/>
    <col min="1829" max="1829" width="13.26953125" style="640" customWidth="1"/>
    <col min="1830" max="1830" width="28.1796875" style="640" customWidth="1"/>
    <col min="1831" max="1831" width="11" style="640" customWidth="1"/>
    <col min="1832" max="1832" width="14.453125" style="640" customWidth="1"/>
    <col min="1833" max="1833" width="4.1796875" style="640" customWidth="1"/>
    <col min="1834" max="1835" width="11" style="640" customWidth="1"/>
    <col min="1836" max="1836" width="14.453125" style="640" customWidth="1"/>
    <col min="1837" max="1837" width="4.1796875" style="640" customWidth="1"/>
    <col min="1838" max="1838" width="14.453125" style="640" customWidth="1"/>
    <col min="1839" max="2035" width="11" style="640"/>
    <col min="2036" max="2036" width="41.453125" style="640" customWidth="1"/>
    <col min="2037" max="2040" width="10.7265625" style="640" customWidth="1"/>
    <col min="2041" max="2041" width="31.7265625" style="640" customWidth="1"/>
    <col min="2042" max="2042" width="3.81640625" style="640" customWidth="1"/>
    <col min="2043" max="2046" width="13.7265625" style="640" customWidth="1"/>
    <col min="2047" max="2047" width="17.7265625" style="640" customWidth="1"/>
    <col min="2048" max="2048" width="33.7265625" style="640" customWidth="1"/>
    <col min="2049" max="2052" width="11" style="640" customWidth="1"/>
    <col min="2053" max="2053" width="53.26953125" style="640" customWidth="1"/>
    <col min="2054" max="2060" width="11" style="640" customWidth="1"/>
    <col min="2061" max="2065" width="14.453125" style="640" customWidth="1"/>
    <col min="2066" max="2066" width="37.26953125" style="640" customWidth="1"/>
    <col min="2067" max="2068" width="11" style="640" customWidth="1"/>
    <col min="2069" max="2078" width="9.81640625" style="640" customWidth="1"/>
    <col min="2079" max="2082" width="11" style="640" customWidth="1"/>
    <col min="2083" max="2083" width="14.453125" style="640" customWidth="1"/>
    <col min="2084" max="2084" width="4.1796875" style="640" customWidth="1"/>
    <col min="2085" max="2085" width="13.26953125" style="640" customWidth="1"/>
    <col min="2086" max="2086" width="28.1796875" style="640" customWidth="1"/>
    <col min="2087" max="2087" width="11" style="640" customWidth="1"/>
    <col min="2088" max="2088" width="14.453125" style="640" customWidth="1"/>
    <col min="2089" max="2089" width="4.1796875" style="640" customWidth="1"/>
    <col min="2090" max="2091" width="11" style="640" customWidth="1"/>
    <col min="2092" max="2092" width="14.453125" style="640" customWidth="1"/>
    <col min="2093" max="2093" width="4.1796875" style="640" customWidth="1"/>
    <col min="2094" max="2094" width="14.453125" style="640" customWidth="1"/>
    <col min="2095" max="2291" width="11" style="640"/>
    <col min="2292" max="2292" width="41.453125" style="640" customWidth="1"/>
    <col min="2293" max="2296" width="10.7265625" style="640" customWidth="1"/>
    <col min="2297" max="2297" width="31.7265625" style="640" customWidth="1"/>
    <col min="2298" max="2298" width="3.81640625" style="640" customWidth="1"/>
    <col min="2299" max="2302" width="13.7265625" style="640" customWidth="1"/>
    <col min="2303" max="2303" width="17.7265625" style="640" customWidth="1"/>
    <col min="2304" max="2304" width="33.7265625" style="640" customWidth="1"/>
    <col min="2305" max="2308" width="11" style="640" customWidth="1"/>
    <col min="2309" max="2309" width="53.26953125" style="640" customWidth="1"/>
    <col min="2310" max="2316" width="11" style="640" customWidth="1"/>
    <col min="2317" max="2321" width="14.453125" style="640" customWidth="1"/>
    <col min="2322" max="2322" width="37.26953125" style="640" customWidth="1"/>
    <col min="2323" max="2324" width="11" style="640" customWidth="1"/>
    <col min="2325" max="2334" width="9.81640625" style="640" customWidth="1"/>
    <col min="2335" max="2338" width="11" style="640" customWidth="1"/>
    <col min="2339" max="2339" width="14.453125" style="640" customWidth="1"/>
    <col min="2340" max="2340" width="4.1796875" style="640" customWidth="1"/>
    <col min="2341" max="2341" width="13.26953125" style="640" customWidth="1"/>
    <col min="2342" max="2342" width="28.1796875" style="640" customWidth="1"/>
    <col min="2343" max="2343" width="11" style="640" customWidth="1"/>
    <col min="2344" max="2344" width="14.453125" style="640" customWidth="1"/>
    <col min="2345" max="2345" width="4.1796875" style="640" customWidth="1"/>
    <col min="2346" max="2347" width="11" style="640" customWidth="1"/>
    <col min="2348" max="2348" width="14.453125" style="640" customWidth="1"/>
    <col min="2349" max="2349" width="4.1796875" style="640" customWidth="1"/>
    <col min="2350" max="2350" width="14.453125" style="640" customWidth="1"/>
    <col min="2351" max="2547" width="11" style="640"/>
    <col min="2548" max="2548" width="41.453125" style="640" customWidth="1"/>
    <col min="2549" max="2552" width="10.7265625" style="640" customWidth="1"/>
    <col min="2553" max="2553" width="31.7265625" style="640" customWidth="1"/>
    <col min="2554" max="2554" width="3.81640625" style="640" customWidth="1"/>
    <col min="2555" max="2558" width="13.7265625" style="640" customWidth="1"/>
    <col min="2559" max="2559" width="17.7265625" style="640" customWidth="1"/>
    <col min="2560" max="2560" width="33.7265625" style="640" customWidth="1"/>
    <col min="2561" max="2564" width="11" style="640" customWidth="1"/>
    <col min="2565" max="2565" width="53.26953125" style="640" customWidth="1"/>
    <col min="2566" max="2572" width="11" style="640" customWidth="1"/>
    <col min="2573" max="2577" width="14.453125" style="640" customWidth="1"/>
    <col min="2578" max="2578" width="37.26953125" style="640" customWidth="1"/>
    <col min="2579" max="2580" width="11" style="640" customWidth="1"/>
    <col min="2581" max="2590" width="9.81640625" style="640" customWidth="1"/>
    <col min="2591" max="2594" width="11" style="640" customWidth="1"/>
    <col min="2595" max="2595" width="14.453125" style="640" customWidth="1"/>
    <col min="2596" max="2596" width="4.1796875" style="640" customWidth="1"/>
    <col min="2597" max="2597" width="13.26953125" style="640" customWidth="1"/>
    <col min="2598" max="2598" width="28.1796875" style="640" customWidth="1"/>
    <col min="2599" max="2599" width="11" style="640" customWidth="1"/>
    <col min="2600" max="2600" width="14.453125" style="640" customWidth="1"/>
    <col min="2601" max="2601" width="4.1796875" style="640" customWidth="1"/>
    <col min="2602" max="2603" width="11" style="640" customWidth="1"/>
    <col min="2604" max="2604" width="14.453125" style="640" customWidth="1"/>
    <col min="2605" max="2605" width="4.1796875" style="640" customWidth="1"/>
    <col min="2606" max="2606" width="14.453125" style="640" customWidth="1"/>
    <col min="2607" max="2803" width="11" style="640"/>
    <col min="2804" max="2804" width="41.453125" style="640" customWidth="1"/>
    <col min="2805" max="2808" width="10.7265625" style="640" customWidth="1"/>
    <col min="2809" max="2809" width="31.7265625" style="640" customWidth="1"/>
    <col min="2810" max="2810" width="3.81640625" style="640" customWidth="1"/>
    <col min="2811" max="2814" width="13.7265625" style="640" customWidth="1"/>
    <col min="2815" max="2815" width="17.7265625" style="640" customWidth="1"/>
    <col min="2816" max="2816" width="33.7265625" style="640" customWidth="1"/>
    <col min="2817" max="2820" width="11" style="640" customWidth="1"/>
    <col min="2821" max="2821" width="53.26953125" style="640" customWidth="1"/>
    <col min="2822" max="2828" width="11" style="640" customWidth="1"/>
    <col min="2829" max="2833" width="14.453125" style="640" customWidth="1"/>
    <col min="2834" max="2834" width="37.26953125" style="640" customWidth="1"/>
    <col min="2835" max="2836" width="11" style="640" customWidth="1"/>
    <col min="2837" max="2846" width="9.81640625" style="640" customWidth="1"/>
    <col min="2847" max="2850" width="11" style="640" customWidth="1"/>
    <col min="2851" max="2851" width="14.453125" style="640" customWidth="1"/>
    <col min="2852" max="2852" width="4.1796875" style="640" customWidth="1"/>
    <col min="2853" max="2853" width="13.26953125" style="640" customWidth="1"/>
    <col min="2854" max="2854" width="28.1796875" style="640" customWidth="1"/>
    <col min="2855" max="2855" width="11" style="640" customWidth="1"/>
    <col min="2856" max="2856" width="14.453125" style="640" customWidth="1"/>
    <col min="2857" max="2857" width="4.1796875" style="640" customWidth="1"/>
    <col min="2858" max="2859" width="11" style="640" customWidth="1"/>
    <col min="2860" max="2860" width="14.453125" style="640" customWidth="1"/>
    <col min="2861" max="2861" width="4.1796875" style="640" customWidth="1"/>
    <col min="2862" max="2862" width="14.453125" style="640" customWidth="1"/>
    <col min="2863" max="3059" width="11" style="640"/>
    <col min="3060" max="3060" width="41.453125" style="640" customWidth="1"/>
    <col min="3061" max="3064" width="10.7265625" style="640" customWidth="1"/>
    <col min="3065" max="3065" width="31.7265625" style="640" customWidth="1"/>
    <col min="3066" max="3066" width="3.81640625" style="640" customWidth="1"/>
    <col min="3067" max="3070" width="13.7265625" style="640" customWidth="1"/>
    <col min="3071" max="3071" width="17.7265625" style="640" customWidth="1"/>
    <col min="3072" max="3072" width="33.7265625" style="640" customWidth="1"/>
    <col min="3073" max="3076" width="11" style="640" customWidth="1"/>
    <col min="3077" max="3077" width="53.26953125" style="640" customWidth="1"/>
    <col min="3078" max="3084" width="11" style="640" customWidth="1"/>
    <col min="3085" max="3089" width="14.453125" style="640" customWidth="1"/>
    <col min="3090" max="3090" width="37.26953125" style="640" customWidth="1"/>
    <col min="3091" max="3092" width="11" style="640" customWidth="1"/>
    <col min="3093" max="3102" width="9.81640625" style="640" customWidth="1"/>
    <col min="3103" max="3106" width="11" style="640" customWidth="1"/>
    <col min="3107" max="3107" width="14.453125" style="640" customWidth="1"/>
    <col min="3108" max="3108" width="4.1796875" style="640" customWidth="1"/>
    <col min="3109" max="3109" width="13.26953125" style="640" customWidth="1"/>
    <col min="3110" max="3110" width="28.1796875" style="640" customWidth="1"/>
    <col min="3111" max="3111" width="11" style="640" customWidth="1"/>
    <col min="3112" max="3112" width="14.453125" style="640" customWidth="1"/>
    <col min="3113" max="3113" width="4.1796875" style="640" customWidth="1"/>
    <col min="3114" max="3115" width="11" style="640" customWidth="1"/>
    <col min="3116" max="3116" width="14.453125" style="640" customWidth="1"/>
    <col min="3117" max="3117" width="4.1796875" style="640" customWidth="1"/>
    <col min="3118" max="3118" width="14.453125" style="640" customWidth="1"/>
    <col min="3119" max="3315" width="11" style="640"/>
    <col min="3316" max="3316" width="41.453125" style="640" customWidth="1"/>
    <col min="3317" max="3320" width="10.7265625" style="640" customWidth="1"/>
    <col min="3321" max="3321" width="31.7265625" style="640" customWidth="1"/>
    <col min="3322" max="3322" width="3.81640625" style="640" customWidth="1"/>
    <col min="3323" max="3326" width="13.7265625" style="640" customWidth="1"/>
    <col min="3327" max="3327" width="17.7265625" style="640" customWidth="1"/>
    <col min="3328" max="3328" width="33.7265625" style="640" customWidth="1"/>
    <col min="3329" max="3332" width="11" style="640" customWidth="1"/>
    <col min="3333" max="3333" width="53.26953125" style="640" customWidth="1"/>
    <col min="3334" max="3340" width="11" style="640" customWidth="1"/>
    <col min="3341" max="3345" width="14.453125" style="640" customWidth="1"/>
    <col min="3346" max="3346" width="37.26953125" style="640" customWidth="1"/>
    <col min="3347" max="3348" width="11" style="640" customWidth="1"/>
    <col min="3349" max="3358" width="9.81640625" style="640" customWidth="1"/>
    <col min="3359" max="3362" width="11" style="640" customWidth="1"/>
    <col min="3363" max="3363" width="14.453125" style="640" customWidth="1"/>
    <col min="3364" max="3364" width="4.1796875" style="640" customWidth="1"/>
    <col min="3365" max="3365" width="13.26953125" style="640" customWidth="1"/>
    <col min="3366" max="3366" width="28.1796875" style="640" customWidth="1"/>
    <col min="3367" max="3367" width="11" style="640" customWidth="1"/>
    <col min="3368" max="3368" width="14.453125" style="640" customWidth="1"/>
    <col min="3369" max="3369" width="4.1796875" style="640" customWidth="1"/>
    <col min="3370" max="3371" width="11" style="640" customWidth="1"/>
    <col min="3372" max="3372" width="14.453125" style="640" customWidth="1"/>
    <col min="3373" max="3373" width="4.1796875" style="640" customWidth="1"/>
    <col min="3374" max="3374" width="14.453125" style="640" customWidth="1"/>
    <col min="3375" max="3571" width="11" style="640"/>
    <col min="3572" max="3572" width="41.453125" style="640" customWidth="1"/>
    <col min="3573" max="3576" width="10.7265625" style="640" customWidth="1"/>
    <col min="3577" max="3577" width="31.7265625" style="640" customWidth="1"/>
    <col min="3578" max="3578" width="3.81640625" style="640" customWidth="1"/>
    <col min="3579" max="3582" width="13.7265625" style="640" customWidth="1"/>
    <col min="3583" max="3583" width="17.7265625" style="640" customWidth="1"/>
    <col min="3584" max="3584" width="33.7265625" style="640" customWidth="1"/>
    <col min="3585" max="3588" width="11" style="640" customWidth="1"/>
    <col min="3589" max="3589" width="53.26953125" style="640" customWidth="1"/>
    <col min="3590" max="3596" width="11" style="640" customWidth="1"/>
    <col min="3597" max="3601" width="14.453125" style="640" customWidth="1"/>
    <col min="3602" max="3602" width="37.26953125" style="640" customWidth="1"/>
    <col min="3603" max="3604" width="11" style="640" customWidth="1"/>
    <col min="3605" max="3614" width="9.81640625" style="640" customWidth="1"/>
    <col min="3615" max="3618" width="11" style="640" customWidth="1"/>
    <col min="3619" max="3619" width="14.453125" style="640" customWidth="1"/>
    <col min="3620" max="3620" width="4.1796875" style="640" customWidth="1"/>
    <col min="3621" max="3621" width="13.26953125" style="640" customWidth="1"/>
    <col min="3622" max="3622" width="28.1796875" style="640" customWidth="1"/>
    <col min="3623" max="3623" width="11" style="640" customWidth="1"/>
    <col min="3624" max="3624" width="14.453125" style="640" customWidth="1"/>
    <col min="3625" max="3625" width="4.1796875" style="640" customWidth="1"/>
    <col min="3626" max="3627" width="11" style="640" customWidth="1"/>
    <col min="3628" max="3628" width="14.453125" style="640" customWidth="1"/>
    <col min="3629" max="3629" width="4.1796875" style="640" customWidth="1"/>
    <col min="3630" max="3630" width="14.453125" style="640" customWidth="1"/>
    <col min="3631" max="3827" width="11" style="640"/>
    <col min="3828" max="3828" width="41.453125" style="640" customWidth="1"/>
    <col min="3829" max="3832" width="10.7265625" style="640" customWidth="1"/>
    <col min="3833" max="3833" width="31.7265625" style="640" customWidth="1"/>
    <col min="3834" max="3834" width="3.81640625" style="640" customWidth="1"/>
    <col min="3835" max="3838" width="13.7265625" style="640" customWidth="1"/>
    <col min="3839" max="3839" width="17.7265625" style="640" customWidth="1"/>
    <col min="3840" max="3840" width="33.7265625" style="640" customWidth="1"/>
    <col min="3841" max="3844" width="11" style="640" customWidth="1"/>
    <col min="3845" max="3845" width="53.26953125" style="640" customWidth="1"/>
    <col min="3846" max="3852" width="11" style="640" customWidth="1"/>
    <col min="3853" max="3857" width="14.453125" style="640" customWidth="1"/>
    <col min="3858" max="3858" width="37.26953125" style="640" customWidth="1"/>
    <col min="3859" max="3860" width="11" style="640" customWidth="1"/>
    <col min="3861" max="3870" width="9.81640625" style="640" customWidth="1"/>
    <col min="3871" max="3874" width="11" style="640" customWidth="1"/>
    <col min="3875" max="3875" width="14.453125" style="640" customWidth="1"/>
    <col min="3876" max="3876" width="4.1796875" style="640" customWidth="1"/>
    <col min="3877" max="3877" width="13.26953125" style="640" customWidth="1"/>
    <col min="3878" max="3878" width="28.1796875" style="640" customWidth="1"/>
    <col min="3879" max="3879" width="11" style="640" customWidth="1"/>
    <col min="3880" max="3880" width="14.453125" style="640" customWidth="1"/>
    <col min="3881" max="3881" width="4.1796875" style="640" customWidth="1"/>
    <col min="3882" max="3883" width="11" style="640" customWidth="1"/>
    <col min="3884" max="3884" width="14.453125" style="640" customWidth="1"/>
    <col min="3885" max="3885" width="4.1796875" style="640" customWidth="1"/>
    <col min="3886" max="3886" width="14.453125" style="640" customWidth="1"/>
    <col min="3887" max="4083" width="11" style="640"/>
    <col min="4084" max="4084" width="41.453125" style="640" customWidth="1"/>
    <col min="4085" max="4088" width="10.7265625" style="640" customWidth="1"/>
    <col min="4089" max="4089" width="31.7265625" style="640" customWidth="1"/>
    <col min="4090" max="4090" width="3.81640625" style="640" customWidth="1"/>
    <col min="4091" max="4094" width="13.7265625" style="640" customWidth="1"/>
    <col min="4095" max="4095" width="17.7265625" style="640" customWidth="1"/>
    <col min="4096" max="4096" width="33.7265625" style="640" customWidth="1"/>
    <col min="4097" max="4100" width="11" style="640" customWidth="1"/>
    <col min="4101" max="4101" width="53.26953125" style="640" customWidth="1"/>
    <col min="4102" max="4108" width="11" style="640" customWidth="1"/>
    <col min="4109" max="4113" width="14.453125" style="640" customWidth="1"/>
    <col min="4114" max="4114" width="37.26953125" style="640" customWidth="1"/>
    <col min="4115" max="4116" width="11" style="640" customWidth="1"/>
    <col min="4117" max="4126" width="9.81640625" style="640" customWidth="1"/>
    <col min="4127" max="4130" width="11" style="640" customWidth="1"/>
    <col min="4131" max="4131" width="14.453125" style="640" customWidth="1"/>
    <col min="4132" max="4132" width="4.1796875" style="640" customWidth="1"/>
    <col min="4133" max="4133" width="13.26953125" style="640" customWidth="1"/>
    <col min="4134" max="4134" width="28.1796875" style="640" customWidth="1"/>
    <col min="4135" max="4135" width="11" style="640" customWidth="1"/>
    <col min="4136" max="4136" width="14.453125" style="640" customWidth="1"/>
    <col min="4137" max="4137" width="4.1796875" style="640" customWidth="1"/>
    <col min="4138" max="4139" width="11" style="640" customWidth="1"/>
    <col min="4140" max="4140" width="14.453125" style="640" customWidth="1"/>
    <col min="4141" max="4141" width="4.1796875" style="640" customWidth="1"/>
    <col min="4142" max="4142" width="14.453125" style="640" customWidth="1"/>
    <col min="4143" max="4339" width="11" style="640"/>
    <col min="4340" max="4340" width="41.453125" style="640" customWidth="1"/>
    <col min="4341" max="4344" width="10.7265625" style="640" customWidth="1"/>
    <col min="4345" max="4345" width="31.7265625" style="640" customWidth="1"/>
    <col min="4346" max="4346" width="3.81640625" style="640" customWidth="1"/>
    <col min="4347" max="4350" width="13.7265625" style="640" customWidth="1"/>
    <col min="4351" max="4351" width="17.7265625" style="640" customWidth="1"/>
    <col min="4352" max="4352" width="33.7265625" style="640" customWidth="1"/>
    <col min="4353" max="4356" width="11" style="640" customWidth="1"/>
    <col min="4357" max="4357" width="53.26953125" style="640" customWidth="1"/>
    <col min="4358" max="4364" width="11" style="640" customWidth="1"/>
    <col min="4365" max="4369" width="14.453125" style="640" customWidth="1"/>
    <col min="4370" max="4370" width="37.26953125" style="640" customWidth="1"/>
    <col min="4371" max="4372" width="11" style="640" customWidth="1"/>
    <col min="4373" max="4382" width="9.81640625" style="640" customWidth="1"/>
    <col min="4383" max="4386" width="11" style="640" customWidth="1"/>
    <col min="4387" max="4387" width="14.453125" style="640" customWidth="1"/>
    <col min="4388" max="4388" width="4.1796875" style="640" customWidth="1"/>
    <col min="4389" max="4389" width="13.26953125" style="640" customWidth="1"/>
    <col min="4390" max="4390" width="28.1796875" style="640" customWidth="1"/>
    <col min="4391" max="4391" width="11" style="640" customWidth="1"/>
    <col min="4392" max="4392" width="14.453125" style="640" customWidth="1"/>
    <col min="4393" max="4393" width="4.1796875" style="640" customWidth="1"/>
    <col min="4394" max="4395" width="11" style="640" customWidth="1"/>
    <col min="4396" max="4396" width="14.453125" style="640" customWidth="1"/>
    <col min="4397" max="4397" width="4.1796875" style="640" customWidth="1"/>
    <col min="4398" max="4398" width="14.453125" style="640" customWidth="1"/>
    <col min="4399" max="4595" width="11" style="640"/>
    <col min="4596" max="4596" width="41.453125" style="640" customWidth="1"/>
    <col min="4597" max="4600" width="10.7265625" style="640" customWidth="1"/>
    <col min="4601" max="4601" width="31.7265625" style="640" customWidth="1"/>
    <col min="4602" max="4602" width="3.81640625" style="640" customWidth="1"/>
    <col min="4603" max="4606" width="13.7265625" style="640" customWidth="1"/>
    <col min="4607" max="4607" width="17.7265625" style="640" customWidth="1"/>
    <col min="4608" max="4608" width="33.7265625" style="640" customWidth="1"/>
    <col min="4609" max="4612" width="11" style="640" customWidth="1"/>
    <col min="4613" max="4613" width="53.26953125" style="640" customWidth="1"/>
    <col min="4614" max="4620" width="11" style="640" customWidth="1"/>
    <col min="4621" max="4625" width="14.453125" style="640" customWidth="1"/>
    <col min="4626" max="4626" width="37.26953125" style="640" customWidth="1"/>
    <col min="4627" max="4628" width="11" style="640" customWidth="1"/>
    <col min="4629" max="4638" width="9.81640625" style="640" customWidth="1"/>
    <col min="4639" max="4642" width="11" style="640" customWidth="1"/>
    <col min="4643" max="4643" width="14.453125" style="640" customWidth="1"/>
    <col min="4644" max="4644" width="4.1796875" style="640" customWidth="1"/>
    <col min="4645" max="4645" width="13.26953125" style="640" customWidth="1"/>
    <col min="4646" max="4646" width="28.1796875" style="640" customWidth="1"/>
    <col min="4647" max="4647" width="11" style="640" customWidth="1"/>
    <col min="4648" max="4648" width="14.453125" style="640" customWidth="1"/>
    <col min="4649" max="4649" width="4.1796875" style="640" customWidth="1"/>
    <col min="4650" max="4651" width="11" style="640" customWidth="1"/>
    <col min="4652" max="4652" width="14.453125" style="640" customWidth="1"/>
    <col min="4653" max="4653" width="4.1796875" style="640" customWidth="1"/>
    <col min="4654" max="4654" width="14.453125" style="640" customWidth="1"/>
    <col min="4655" max="4851" width="11" style="640"/>
    <col min="4852" max="4852" width="41.453125" style="640" customWidth="1"/>
    <col min="4853" max="4856" width="10.7265625" style="640" customWidth="1"/>
    <col min="4857" max="4857" width="31.7265625" style="640" customWidth="1"/>
    <col min="4858" max="4858" width="3.81640625" style="640" customWidth="1"/>
    <col min="4859" max="4862" width="13.7265625" style="640" customWidth="1"/>
    <col min="4863" max="4863" width="17.7265625" style="640" customWidth="1"/>
    <col min="4864" max="4864" width="33.7265625" style="640" customWidth="1"/>
    <col min="4865" max="4868" width="11" style="640" customWidth="1"/>
    <col min="4869" max="4869" width="53.26953125" style="640" customWidth="1"/>
    <col min="4870" max="4876" width="11" style="640" customWidth="1"/>
    <col min="4877" max="4881" width="14.453125" style="640" customWidth="1"/>
    <col min="4882" max="4882" width="37.26953125" style="640" customWidth="1"/>
    <col min="4883" max="4884" width="11" style="640" customWidth="1"/>
    <col min="4885" max="4894" width="9.81640625" style="640" customWidth="1"/>
    <col min="4895" max="4898" width="11" style="640" customWidth="1"/>
    <col min="4899" max="4899" width="14.453125" style="640" customWidth="1"/>
    <col min="4900" max="4900" width="4.1796875" style="640" customWidth="1"/>
    <col min="4901" max="4901" width="13.26953125" style="640" customWidth="1"/>
    <col min="4902" max="4902" width="28.1796875" style="640" customWidth="1"/>
    <col min="4903" max="4903" width="11" style="640" customWidth="1"/>
    <col min="4904" max="4904" width="14.453125" style="640" customWidth="1"/>
    <col min="4905" max="4905" width="4.1796875" style="640" customWidth="1"/>
    <col min="4906" max="4907" width="11" style="640" customWidth="1"/>
    <col min="4908" max="4908" width="14.453125" style="640" customWidth="1"/>
    <col min="4909" max="4909" width="4.1796875" style="640" customWidth="1"/>
    <col min="4910" max="4910" width="14.453125" style="640" customWidth="1"/>
    <col min="4911" max="5107" width="11" style="640"/>
    <col min="5108" max="5108" width="41.453125" style="640" customWidth="1"/>
    <col min="5109" max="5112" width="10.7265625" style="640" customWidth="1"/>
    <col min="5113" max="5113" width="31.7265625" style="640" customWidth="1"/>
    <col min="5114" max="5114" width="3.81640625" style="640" customWidth="1"/>
    <col min="5115" max="5118" width="13.7265625" style="640" customWidth="1"/>
    <col min="5119" max="5119" width="17.7265625" style="640" customWidth="1"/>
    <col min="5120" max="5120" width="33.7265625" style="640" customWidth="1"/>
    <col min="5121" max="5124" width="11" style="640" customWidth="1"/>
    <col min="5125" max="5125" width="53.26953125" style="640" customWidth="1"/>
    <col min="5126" max="5132" width="11" style="640" customWidth="1"/>
    <col min="5133" max="5137" width="14.453125" style="640" customWidth="1"/>
    <col min="5138" max="5138" width="37.26953125" style="640" customWidth="1"/>
    <col min="5139" max="5140" width="11" style="640" customWidth="1"/>
    <col min="5141" max="5150" width="9.81640625" style="640" customWidth="1"/>
    <col min="5151" max="5154" width="11" style="640" customWidth="1"/>
    <col min="5155" max="5155" width="14.453125" style="640" customWidth="1"/>
    <col min="5156" max="5156" width="4.1796875" style="640" customWidth="1"/>
    <col min="5157" max="5157" width="13.26953125" style="640" customWidth="1"/>
    <col min="5158" max="5158" width="28.1796875" style="640" customWidth="1"/>
    <col min="5159" max="5159" width="11" style="640" customWidth="1"/>
    <col min="5160" max="5160" width="14.453125" style="640" customWidth="1"/>
    <col min="5161" max="5161" width="4.1796875" style="640" customWidth="1"/>
    <col min="5162" max="5163" width="11" style="640" customWidth="1"/>
    <col min="5164" max="5164" width="14.453125" style="640" customWidth="1"/>
    <col min="5165" max="5165" width="4.1796875" style="640" customWidth="1"/>
    <col min="5166" max="5166" width="14.453125" style="640" customWidth="1"/>
    <col min="5167" max="5363" width="11" style="640"/>
    <col min="5364" max="5364" width="41.453125" style="640" customWidth="1"/>
    <col min="5365" max="5368" width="10.7265625" style="640" customWidth="1"/>
    <col min="5369" max="5369" width="31.7265625" style="640" customWidth="1"/>
    <col min="5370" max="5370" width="3.81640625" style="640" customWidth="1"/>
    <col min="5371" max="5374" width="13.7265625" style="640" customWidth="1"/>
    <col min="5375" max="5375" width="17.7265625" style="640" customWidth="1"/>
    <col min="5376" max="5376" width="33.7265625" style="640" customWidth="1"/>
    <col min="5377" max="5380" width="11" style="640" customWidth="1"/>
    <col min="5381" max="5381" width="53.26953125" style="640" customWidth="1"/>
    <col min="5382" max="5388" width="11" style="640" customWidth="1"/>
    <col min="5389" max="5393" width="14.453125" style="640" customWidth="1"/>
    <col min="5394" max="5394" width="37.26953125" style="640" customWidth="1"/>
    <col min="5395" max="5396" width="11" style="640" customWidth="1"/>
    <col min="5397" max="5406" width="9.81640625" style="640" customWidth="1"/>
    <col min="5407" max="5410" width="11" style="640" customWidth="1"/>
    <col min="5411" max="5411" width="14.453125" style="640" customWidth="1"/>
    <col min="5412" max="5412" width="4.1796875" style="640" customWidth="1"/>
    <col min="5413" max="5413" width="13.26953125" style="640" customWidth="1"/>
    <col min="5414" max="5414" width="28.1796875" style="640" customWidth="1"/>
    <col min="5415" max="5415" width="11" style="640" customWidth="1"/>
    <col min="5416" max="5416" width="14.453125" style="640" customWidth="1"/>
    <col min="5417" max="5417" width="4.1796875" style="640" customWidth="1"/>
    <col min="5418" max="5419" width="11" style="640" customWidth="1"/>
    <col min="5420" max="5420" width="14.453125" style="640" customWidth="1"/>
    <col min="5421" max="5421" width="4.1796875" style="640" customWidth="1"/>
    <col min="5422" max="5422" width="14.453125" style="640" customWidth="1"/>
    <col min="5423" max="5619" width="11" style="640"/>
    <col min="5620" max="5620" width="41.453125" style="640" customWidth="1"/>
    <col min="5621" max="5624" width="10.7265625" style="640" customWidth="1"/>
    <col min="5625" max="5625" width="31.7265625" style="640" customWidth="1"/>
    <col min="5626" max="5626" width="3.81640625" style="640" customWidth="1"/>
    <col min="5627" max="5630" width="13.7265625" style="640" customWidth="1"/>
    <col min="5631" max="5631" width="17.7265625" style="640" customWidth="1"/>
    <col min="5632" max="5632" width="33.7265625" style="640" customWidth="1"/>
    <col min="5633" max="5636" width="11" style="640" customWidth="1"/>
    <col min="5637" max="5637" width="53.26953125" style="640" customWidth="1"/>
    <col min="5638" max="5644" width="11" style="640" customWidth="1"/>
    <col min="5645" max="5649" width="14.453125" style="640" customWidth="1"/>
    <col min="5650" max="5650" width="37.26953125" style="640" customWidth="1"/>
    <col min="5651" max="5652" width="11" style="640" customWidth="1"/>
    <col min="5653" max="5662" width="9.81640625" style="640" customWidth="1"/>
    <col min="5663" max="5666" width="11" style="640" customWidth="1"/>
    <col min="5667" max="5667" width="14.453125" style="640" customWidth="1"/>
    <col min="5668" max="5668" width="4.1796875" style="640" customWidth="1"/>
    <col min="5669" max="5669" width="13.26953125" style="640" customWidth="1"/>
    <col min="5670" max="5670" width="28.1796875" style="640" customWidth="1"/>
    <col min="5671" max="5671" width="11" style="640" customWidth="1"/>
    <col min="5672" max="5672" width="14.453125" style="640" customWidth="1"/>
    <col min="5673" max="5673" width="4.1796875" style="640" customWidth="1"/>
    <col min="5674" max="5675" width="11" style="640" customWidth="1"/>
    <col min="5676" max="5676" width="14.453125" style="640" customWidth="1"/>
    <col min="5677" max="5677" width="4.1796875" style="640" customWidth="1"/>
    <col min="5678" max="5678" width="14.453125" style="640" customWidth="1"/>
    <col min="5679" max="5875" width="11" style="640"/>
    <col min="5876" max="5876" width="41.453125" style="640" customWidth="1"/>
    <col min="5877" max="5880" width="10.7265625" style="640" customWidth="1"/>
    <col min="5881" max="5881" width="31.7265625" style="640" customWidth="1"/>
    <col min="5882" max="5882" width="3.81640625" style="640" customWidth="1"/>
    <col min="5883" max="5886" width="13.7265625" style="640" customWidth="1"/>
    <col min="5887" max="5887" width="17.7265625" style="640" customWidth="1"/>
    <col min="5888" max="5888" width="33.7265625" style="640" customWidth="1"/>
    <col min="5889" max="5892" width="11" style="640" customWidth="1"/>
    <col min="5893" max="5893" width="53.26953125" style="640" customWidth="1"/>
    <col min="5894" max="5900" width="11" style="640" customWidth="1"/>
    <col min="5901" max="5905" width="14.453125" style="640" customWidth="1"/>
    <col min="5906" max="5906" width="37.26953125" style="640" customWidth="1"/>
    <col min="5907" max="5908" width="11" style="640" customWidth="1"/>
    <col min="5909" max="5918" width="9.81640625" style="640" customWidth="1"/>
    <col min="5919" max="5922" width="11" style="640" customWidth="1"/>
    <col min="5923" max="5923" width="14.453125" style="640" customWidth="1"/>
    <col min="5924" max="5924" width="4.1796875" style="640" customWidth="1"/>
    <col min="5925" max="5925" width="13.26953125" style="640" customWidth="1"/>
    <col min="5926" max="5926" width="28.1796875" style="640" customWidth="1"/>
    <col min="5927" max="5927" width="11" style="640" customWidth="1"/>
    <col min="5928" max="5928" width="14.453125" style="640" customWidth="1"/>
    <col min="5929" max="5929" width="4.1796875" style="640" customWidth="1"/>
    <col min="5930" max="5931" width="11" style="640" customWidth="1"/>
    <col min="5932" max="5932" width="14.453125" style="640" customWidth="1"/>
    <col min="5933" max="5933" width="4.1796875" style="640" customWidth="1"/>
    <col min="5934" max="5934" width="14.453125" style="640" customWidth="1"/>
    <col min="5935" max="6131" width="11" style="640"/>
    <col min="6132" max="6132" width="41.453125" style="640" customWidth="1"/>
    <col min="6133" max="6136" width="10.7265625" style="640" customWidth="1"/>
    <col min="6137" max="6137" width="31.7265625" style="640" customWidth="1"/>
    <col min="6138" max="6138" width="3.81640625" style="640" customWidth="1"/>
    <col min="6139" max="6142" width="13.7265625" style="640" customWidth="1"/>
    <col min="6143" max="6143" width="17.7265625" style="640" customWidth="1"/>
    <col min="6144" max="6144" width="33.7265625" style="640" customWidth="1"/>
    <col min="6145" max="6148" width="11" style="640" customWidth="1"/>
    <col min="6149" max="6149" width="53.26953125" style="640" customWidth="1"/>
    <col min="6150" max="6156" width="11" style="640" customWidth="1"/>
    <col min="6157" max="6161" width="14.453125" style="640" customWidth="1"/>
    <col min="6162" max="6162" width="37.26953125" style="640" customWidth="1"/>
    <col min="6163" max="6164" width="11" style="640" customWidth="1"/>
    <col min="6165" max="6174" width="9.81640625" style="640" customWidth="1"/>
    <col min="6175" max="6178" width="11" style="640" customWidth="1"/>
    <col min="6179" max="6179" width="14.453125" style="640" customWidth="1"/>
    <col min="6180" max="6180" width="4.1796875" style="640" customWidth="1"/>
    <col min="6181" max="6181" width="13.26953125" style="640" customWidth="1"/>
    <col min="6182" max="6182" width="28.1796875" style="640" customWidth="1"/>
    <col min="6183" max="6183" width="11" style="640" customWidth="1"/>
    <col min="6184" max="6184" width="14.453125" style="640" customWidth="1"/>
    <col min="6185" max="6185" width="4.1796875" style="640" customWidth="1"/>
    <col min="6186" max="6187" width="11" style="640" customWidth="1"/>
    <col min="6188" max="6188" width="14.453125" style="640" customWidth="1"/>
    <col min="6189" max="6189" width="4.1796875" style="640" customWidth="1"/>
    <col min="6190" max="6190" width="14.453125" style="640" customWidth="1"/>
    <col min="6191" max="6387" width="11" style="640"/>
    <col min="6388" max="6388" width="41.453125" style="640" customWidth="1"/>
    <col min="6389" max="6392" width="10.7265625" style="640" customWidth="1"/>
    <col min="6393" max="6393" width="31.7265625" style="640" customWidth="1"/>
    <col min="6394" max="6394" width="3.81640625" style="640" customWidth="1"/>
    <col min="6395" max="6398" width="13.7265625" style="640" customWidth="1"/>
    <col min="6399" max="6399" width="17.7265625" style="640" customWidth="1"/>
    <col min="6400" max="6400" width="33.7265625" style="640" customWidth="1"/>
    <col min="6401" max="6404" width="11" style="640" customWidth="1"/>
    <col min="6405" max="6405" width="53.26953125" style="640" customWidth="1"/>
    <col min="6406" max="6412" width="11" style="640" customWidth="1"/>
    <col min="6413" max="6417" width="14.453125" style="640" customWidth="1"/>
    <col min="6418" max="6418" width="37.26953125" style="640" customWidth="1"/>
    <col min="6419" max="6420" width="11" style="640" customWidth="1"/>
    <col min="6421" max="6430" width="9.81640625" style="640" customWidth="1"/>
    <col min="6431" max="6434" width="11" style="640" customWidth="1"/>
    <col min="6435" max="6435" width="14.453125" style="640" customWidth="1"/>
    <col min="6436" max="6436" width="4.1796875" style="640" customWidth="1"/>
    <col min="6437" max="6437" width="13.26953125" style="640" customWidth="1"/>
    <col min="6438" max="6438" width="28.1796875" style="640" customWidth="1"/>
    <col min="6439" max="6439" width="11" style="640" customWidth="1"/>
    <col min="6440" max="6440" width="14.453125" style="640" customWidth="1"/>
    <col min="6441" max="6441" width="4.1796875" style="640" customWidth="1"/>
    <col min="6442" max="6443" width="11" style="640" customWidth="1"/>
    <col min="6444" max="6444" width="14.453125" style="640" customWidth="1"/>
    <col min="6445" max="6445" width="4.1796875" style="640" customWidth="1"/>
    <col min="6446" max="6446" width="14.453125" style="640" customWidth="1"/>
    <col min="6447" max="6643" width="11" style="640"/>
    <col min="6644" max="6644" width="41.453125" style="640" customWidth="1"/>
    <col min="6645" max="6648" width="10.7265625" style="640" customWidth="1"/>
    <col min="6649" max="6649" width="31.7265625" style="640" customWidth="1"/>
    <col min="6650" max="6650" width="3.81640625" style="640" customWidth="1"/>
    <col min="6651" max="6654" width="13.7265625" style="640" customWidth="1"/>
    <col min="6655" max="6655" width="17.7265625" style="640" customWidth="1"/>
    <col min="6656" max="6656" width="33.7265625" style="640" customWidth="1"/>
    <col min="6657" max="6660" width="11" style="640" customWidth="1"/>
    <col min="6661" max="6661" width="53.26953125" style="640" customWidth="1"/>
    <col min="6662" max="6668" width="11" style="640" customWidth="1"/>
    <col min="6669" max="6673" width="14.453125" style="640" customWidth="1"/>
    <col min="6674" max="6674" width="37.26953125" style="640" customWidth="1"/>
    <col min="6675" max="6676" width="11" style="640" customWidth="1"/>
    <col min="6677" max="6686" width="9.81640625" style="640" customWidth="1"/>
    <col min="6687" max="6690" width="11" style="640" customWidth="1"/>
    <col min="6691" max="6691" width="14.453125" style="640" customWidth="1"/>
    <col min="6692" max="6692" width="4.1796875" style="640" customWidth="1"/>
    <col min="6693" max="6693" width="13.26953125" style="640" customWidth="1"/>
    <col min="6694" max="6694" width="28.1796875" style="640" customWidth="1"/>
    <col min="6695" max="6695" width="11" style="640" customWidth="1"/>
    <col min="6696" max="6696" width="14.453125" style="640" customWidth="1"/>
    <col min="6697" max="6697" width="4.1796875" style="640" customWidth="1"/>
    <col min="6698" max="6699" width="11" style="640" customWidth="1"/>
    <col min="6700" max="6700" width="14.453125" style="640" customWidth="1"/>
    <col min="6701" max="6701" width="4.1796875" style="640" customWidth="1"/>
    <col min="6702" max="6702" width="14.453125" style="640" customWidth="1"/>
    <col min="6703" max="6899" width="11" style="640"/>
    <col min="6900" max="6900" width="41.453125" style="640" customWidth="1"/>
    <col min="6901" max="6904" width="10.7265625" style="640" customWidth="1"/>
    <col min="6905" max="6905" width="31.7265625" style="640" customWidth="1"/>
    <col min="6906" max="6906" width="3.81640625" style="640" customWidth="1"/>
    <col min="6907" max="6910" width="13.7265625" style="640" customWidth="1"/>
    <col min="6911" max="6911" width="17.7265625" style="640" customWidth="1"/>
    <col min="6912" max="6912" width="33.7265625" style="640" customWidth="1"/>
    <col min="6913" max="6916" width="11" style="640" customWidth="1"/>
    <col min="6917" max="6917" width="53.26953125" style="640" customWidth="1"/>
    <col min="6918" max="6924" width="11" style="640" customWidth="1"/>
    <col min="6925" max="6929" width="14.453125" style="640" customWidth="1"/>
    <col min="6930" max="6930" width="37.26953125" style="640" customWidth="1"/>
    <col min="6931" max="6932" width="11" style="640" customWidth="1"/>
    <col min="6933" max="6942" width="9.81640625" style="640" customWidth="1"/>
    <col min="6943" max="6946" width="11" style="640" customWidth="1"/>
    <col min="6947" max="6947" width="14.453125" style="640" customWidth="1"/>
    <col min="6948" max="6948" width="4.1796875" style="640" customWidth="1"/>
    <col min="6949" max="6949" width="13.26953125" style="640" customWidth="1"/>
    <col min="6950" max="6950" width="28.1796875" style="640" customWidth="1"/>
    <col min="6951" max="6951" width="11" style="640" customWidth="1"/>
    <col min="6952" max="6952" width="14.453125" style="640" customWidth="1"/>
    <col min="6953" max="6953" width="4.1796875" style="640" customWidth="1"/>
    <col min="6954" max="6955" width="11" style="640" customWidth="1"/>
    <col min="6956" max="6956" width="14.453125" style="640" customWidth="1"/>
    <col min="6957" max="6957" width="4.1796875" style="640" customWidth="1"/>
    <col min="6958" max="6958" width="14.453125" style="640" customWidth="1"/>
    <col min="6959" max="7155" width="11" style="640"/>
    <col min="7156" max="7156" width="41.453125" style="640" customWidth="1"/>
    <col min="7157" max="7160" width="10.7265625" style="640" customWidth="1"/>
    <col min="7161" max="7161" width="31.7265625" style="640" customWidth="1"/>
    <col min="7162" max="7162" width="3.81640625" style="640" customWidth="1"/>
    <col min="7163" max="7166" width="13.7265625" style="640" customWidth="1"/>
    <col min="7167" max="7167" width="17.7265625" style="640" customWidth="1"/>
    <col min="7168" max="7168" width="33.7265625" style="640" customWidth="1"/>
    <col min="7169" max="7172" width="11" style="640" customWidth="1"/>
    <col min="7173" max="7173" width="53.26953125" style="640" customWidth="1"/>
    <col min="7174" max="7180" width="11" style="640" customWidth="1"/>
    <col min="7181" max="7185" width="14.453125" style="640" customWidth="1"/>
    <col min="7186" max="7186" width="37.26953125" style="640" customWidth="1"/>
    <col min="7187" max="7188" width="11" style="640" customWidth="1"/>
    <col min="7189" max="7198" width="9.81640625" style="640" customWidth="1"/>
    <col min="7199" max="7202" width="11" style="640" customWidth="1"/>
    <col min="7203" max="7203" width="14.453125" style="640" customWidth="1"/>
    <col min="7204" max="7204" width="4.1796875" style="640" customWidth="1"/>
    <col min="7205" max="7205" width="13.26953125" style="640" customWidth="1"/>
    <col min="7206" max="7206" width="28.1796875" style="640" customWidth="1"/>
    <col min="7207" max="7207" width="11" style="640" customWidth="1"/>
    <col min="7208" max="7208" width="14.453125" style="640" customWidth="1"/>
    <col min="7209" max="7209" width="4.1796875" style="640" customWidth="1"/>
    <col min="7210" max="7211" width="11" style="640" customWidth="1"/>
    <col min="7212" max="7212" width="14.453125" style="640" customWidth="1"/>
    <col min="7213" max="7213" width="4.1796875" style="640" customWidth="1"/>
    <col min="7214" max="7214" width="14.453125" style="640" customWidth="1"/>
    <col min="7215" max="7411" width="11" style="640"/>
    <col min="7412" max="7412" width="41.453125" style="640" customWidth="1"/>
    <col min="7413" max="7416" width="10.7265625" style="640" customWidth="1"/>
    <col min="7417" max="7417" width="31.7265625" style="640" customWidth="1"/>
    <col min="7418" max="7418" width="3.81640625" style="640" customWidth="1"/>
    <col min="7419" max="7422" width="13.7265625" style="640" customWidth="1"/>
    <col min="7423" max="7423" width="17.7265625" style="640" customWidth="1"/>
    <col min="7424" max="7424" width="33.7265625" style="640" customWidth="1"/>
    <col min="7425" max="7428" width="11" style="640" customWidth="1"/>
    <col min="7429" max="7429" width="53.26953125" style="640" customWidth="1"/>
    <col min="7430" max="7436" width="11" style="640" customWidth="1"/>
    <col min="7437" max="7441" width="14.453125" style="640" customWidth="1"/>
    <col min="7442" max="7442" width="37.26953125" style="640" customWidth="1"/>
    <col min="7443" max="7444" width="11" style="640" customWidth="1"/>
    <col min="7445" max="7454" width="9.81640625" style="640" customWidth="1"/>
    <col min="7455" max="7458" width="11" style="640" customWidth="1"/>
    <col min="7459" max="7459" width="14.453125" style="640" customWidth="1"/>
    <col min="7460" max="7460" width="4.1796875" style="640" customWidth="1"/>
    <col min="7461" max="7461" width="13.26953125" style="640" customWidth="1"/>
    <col min="7462" max="7462" width="28.1796875" style="640" customWidth="1"/>
    <col min="7463" max="7463" width="11" style="640" customWidth="1"/>
    <col min="7464" max="7464" width="14.453125" style="640" customWidth="1"/>
    <col min="7465" max="7465" width="4.1796875" style="640" customWidth="1"/>
    <col min="7466" max="7467" width="11" style="640" customWidth="1"/>
    <col min="7468" max="7468" width="14.453125" style="640" customWidth="1"/>
    <col min="7469" max="7469" width="4.1796875" style="640" customWidth="1"/>
    <col min="7470" max="7470" width="14.453125" style="640" customWidth="1"/>
    <col min="7471" max="7667" width="11" style="640"/>
    <col min="7668" max="7668" width="41.453125" style="640" customWidth="1"/>
    <col min="7669" max="7672" width="10.7265625" style="640" customWidth="1"/>
    <col min="7673" max="7673" width="31.7265625" style="640" customWidth="1"/>
    <col min="7674" max="7674" width="3.81640625" style="640" customWidth="1"/>
    <col min="7675" max="7678" width="13.7265625" style="640" customWidth="1"/>
    <col min="7679" max="7679" width="17.7265625" style="640" customWidth="1"/>
    <col min="7680" max="7680" width="33.7265625" style="640" customWidth="1"/>
    <col min="7681" max="7684" width="11" style="640" customWidth="1"/>
    <col min="7685" max="7685" width="53.26953125" style="640" customWidth="1"/>
    <col min="7686" max="7692" width="11" style="640" customWidth="1"/>
    <col min="7693" max="7697" width="14.453125" style="640" customWidth="1"/>
    <col min="7698" max="7698" width="37.26953125" style="640" customWidth="1"/>
    <col min="7699" max="7700" width="11" style="640" customWidth="1"/>
    <col min="7701" max="7710" width="9.81640625" style="640" customWidth="1"/>
    <col min="7711" max="7714" width="11" style="640" customWidth="1"/>
    <col min="7715" max="7715" width="14.453125" style="640" customWidth="1"/>
    <col min="7716" max="7716" width="4.1796875" style="640" customWidth="1"/>
    <col min="7717" max="7717" width="13.26953125" style="640" customWidth="1"/>
    <col min="7718" max="7718" width="28.1796875" style="640" customWidth="1"/>
    <col min="7719" max="7719" width="11" style="640" customWidth="1"/>
    <col min="7720" max="7720" width="14.453125" style="640" customWidth="1"/>
    <col min="7721" max="7721" width="4.1796875" style="640" customWidth="1"/>
    <col min="7722" max="7723" width="11" style="640" customWidth="1"/>
    <col min="7724" max="7724" width="14.453125" style="640" customWidth="1"/>
    <col min="7725" max="7725" width="4.1796875" style="640" customWidth="1"/>
    <col min="7726" max="7726" width="14.453125" style="640" customWidth="1"/>
    <col min="7727" max="7923" width="11" style="640"/>
    <col min="7924" max="7924" width="41.453125" style="640" customWidth="1"/>
    <col min="7925" max="7928" width="10.7265625" style="640" customWidth="1"/>
    <col min="7929" max="7929" width="31.7265625" style="640" customWidth="1"/>
    <col min="7930" max="7930" width="3.81640625" style="640" customWidth="1"/>
    <col min="7931" max="7934" width="13.7265625" style="640" customWidth="1"/>
    <col min="7935" max="7935" width="17.7265625" style="640" customWidth="1"/>
    <col min="7936" max="7936" width="33.7265625" style="640" customWidth="1"/>
    <col min="7937" max="7940" width="11" style="640" customWidth="1"/>
    <col min="7941" max="7941" width="53.26953125" style="640" customWidth="1"/>
    <col min="7942" max="7948" width="11" style="640" customWidth="1"/>
    <col min="7949" max="7953" width="14.453125" style="640" customWidth="1"/>
    <col min="7954" max="7954" width="37.26953125" style="640" customWidth="1"/>
    <col min="7955" max="7956" width="11" style="640" customWidth="1"/>
    <col min="7957" max="7966" width="9.81640625" style="640" customWidth="1"/>
    <col min="7967" max="7970" width="11" style="640" customWidth="1"/>
    <col min="7971" max="7971" width="14.453125" style="640" customWidth="1"/>
    <col min="7972" max="7972" width="4.1796875" style="640" customWidth="1"/>
    <col min="7973" max="7973" width="13.26953125" style="640" customWidth="1"/>
    <col min="7974" max="7974" width="28.1796875" style="640" customWidth="1"/>
    <col min="7975" max="7975" width="11" style="640" customWidth="1"/>
    <col min="7976" max="7976" width="14.453125" style="640" customWidth="1"/>
    <col min="7977" max="7977" width="4.1796875" style="640" customWidth="1"/>
    <col min="7978" max="7979" width="11" style="640" customWidth="1"/>
    <col min="7980" max="7980" width="14.453125" style="640" customWidth="1"/>
    <col min="7981" max="7981" width="4.1796875" style="640" customWidth="1"/>
    <col min="7982" max="7982" width="14.453125" style="640" customWidth="1"/>
    <col min="7983" max="8179" width="11" style="640"/>
    <col min="8180" max="8180" width="41.453125" style="640" customWidth="1"/>
    <col min="8181" max="8184" width="10.7265625" style="640" customWidth="1"/>
    <col min="8185" max="8185" width="31.7265625" style="640" customWidth="1"/>
    <col min="8186" max="8186" width="3.81640625" style="640" customWidth="1"/>
    <col min="8187" max="8190" width="13.7265625" style="640" customWidth="1"/>
    <col min="8191" max="8191" width="17.7265625" style="640" customWidth="1"/>
    <col min="8192" max="8192" width="33.7265625" style="640" customWidth="1"/>
    <col min="8193" max="8196" width="11" style="640" customWidth="1"/>
    <col min="8197" max="8197" width="53.26953125" style="640" customWidth="1"/>
    <col min="8198" max="8204" width="11" style="640" customWidth="1"/>
    <col min="8205" max="8209" width="14.453125" style="640" customWidth="1"/>
    <col min="8210" max="8210" width="37.26953125" style="640" customWidth="1"/>
    <col min="8211" max="8212" width="11" style="640" customWidth="1"/>
    <col min="8213" max="8222" width="9.81640625" style="640" customWidth="1"/>
    <col min="8223" max="8226" width="11" style="640" customWidth="1"/>
    <col min="8227" max="8227" width="14.453125" style="640" customWidth="1"/>
    <col min="8228" max="8228" width="4.1796875" style="640" customWidth="1"/>
    <col min="8229" max="8229" width="13.26953125" style="640" customWidth="1"/>
    <col min="8230" max="8230" width="28.1796875" style="640" customWidth="1"/>
    <col min="8231" max="8231" width="11" style="640" customWidth="1"/>
    <col min="8232" max="8232" width="14.453125" style="640" customWidth="1"/>
    <col min="8233" max="8233" width="4.1796875" style="640" customWidth="1"/>
    <col min="8234" max="8235" width="11" style="640" customWidth="1"/>
    <col min="8236" max="8236" width="14.453125" style="640" customWidth="1"/>
    <col min="8237" max="8237" width="4.1796875" style="640" customWidth="1"/>
    <col min="8238" max="8238" width="14.453125" style="640" customWidth="1"/>
    <col min="8239" max="8435" width="11" style="640"/>
    <col min="8436" max="8436" width="41.453125" style="640" customWidth="1"/>
    <col min="8437" max="8440" width="10.7265625" style="640" customWidth="1"/>
    <col min="8441" max="8441" width="31.7265625" style="640" customWidth="1"/>
    <col min="8442" max="8442" width="3.81640625" style="640" customWidth="1"/>
    <col min="8443" max="8446" width="13.7265625" style="640" customWidth="1"/>
    <col min="8447" max="8447" width="17.7265625" style="640" customWidth="1"/>
    <col min="8448" max="8448" width="33.7265625" style="640" customWidth="1"/>
    <col min="8449" max="8452" width="11" style="640" customWidth="1"/>
    <col min="8453" max="8453" width="53.26953125" style="640" customWidth="1"/>
    <col min="8454" max="8460" width="11" style="640" customWidth="1"/>
    <col min="8461" max="8465" width="14.453125" style="640" customWidth="1"/>
    <col min="8466" max="8466" width="37.26953125" style="640" customWidth="1"/>
    <col min="8467" max="8468" width="11" style="640" customWidth="1"/>
    <col min="8469" max="8478" width="9.81640625" style="640" customWidth="1"/>
    <col min="8479" max="8482" width="11" style="640" customWidth="1"/>
    <col min="8483" max="8483" width="14.453125" style="640" customWidth="1"/>
    <col min="8484" max="8484" width="4.1796875" style="640" customWidth="1"/>
    <col min="8485" max="8485" width="13.26953125" style="640" customWidth="1"/>
    <col min="8486" max="8486" width="28.1796875" style="640" customWidth="1"/>
    <col min="8487" max="8487" width="11" style="640" customWidth="1"/>
    <col min="8488" max="8488" width="14.453125" style="640" customWidth="1"/>
    <col min="8489" max="8489" width="4.1796875" style="640" customWidth="1"/>
    <col min="8490" max="8491" width="11" style="640" customWidth="1"/>
    <col min="8492" max="8492" width="14.453125" style="640" customWidth="1"/>
    <col min="8493" max="8493" width="4.1796875" style="640" customWidth="1"/>
    <col min="8494" max="8494" width="14.453125" style="640" customWidth="1"/>
    <col min="8495" max="8691" width="11" style="640"/>
    <col min="8692" max="8692" width="41.453125" style="640" customWidth="1"/>
    <col min="8693" max="8696" width="10.7265625" style="640" customWidth="1"/>
    <col min="8697" max="8697" width="31.7265625" style="640" customWidth="1"/>
    <col min="8698" max="8698" width="3.81640625" style="640" customWidth="1"/>
    <col min="8699" max="8702" width="13.7265625" style="640" customWidth="1"/>
    <col min="8703" max="8703" width="17.7265625" style="640" customWidth="1"/>
    <col min="8704" max="8704" width="33.7265625" style="640" customWidth="1"/>
    <col min="8705" max="8708" width="11" style="640" customWidth="1"/>
    <col min="8709" max="8709" width="53.26953125" style="640" customWidth="1"/>
    <col min="8710" max="8716" width="11" style="640" customWidth="1"/>
    <col min="8717" max="8721" width="14.453125" style="640" customWidth="1"/>
    <col min="8722" max="8722" width="37.26953125" style="640" customWidth="1"/>
    <col min="8723" max="8724" width="11" style="640" customWidth="1"/>
    <col min="8725" max="8734" width="9.81640625" style="640" customWidth="1"/>
    <col min="8735" max="8738" width="11" style="640" customWidth="1"/>
    <col min="8739" max="8739" width="14.453125" style="640" customWidth="1"/>
    <col min="8740" max="8740" width="4.1796875" style="640" customWidth="1"/>
    <col min="8741" max="8741" width="13.26953125" style="640" customWidth="1"/>
    <col min="8742" max="8742" width="28.1796875" style="640" customWidth="1"/>
    <col min="8743" max="8743" width="11" style="640" customWidth="1"/>
    <col min="8744" max="8744" width="14.453125" style="640" customWidth="1"/>
    <col min="8745" max="8745" width="4.1796875" style="640" customWidth="1"/>
    <col min="8746" max="8747" width="11" style="640" customWidth="1"/>
    <col min="8748" max="8748" width="14.453125" style="640" customWidth="1"/>
    <col min="8749" max="8749" width="4.1796875" style="640" customWidth="1"/>
    <col min="8750" max="8750" width="14.453125" style="640" customWidth="1"/>
    <col min="8751" max="8947" width="11" style="640"/>
    <col min="8948" max="8948" width="41.453125" style="640" customWidth="1"/>
    <col min="8949" max="8952" width="10.7265625" style="640" customWidth="1"/>
    <col min="8953" max="8953" width="31.7265625" style="640" customWidth="1"/>
    <col min="8954" max="8954" width="3.81640625" style="640" customWidth="1"/>
    <col min="8955" max="8958" width="13.7265625" style="640" customWidth="1"/>
    <col min="8959" max="8959" width="17.7265625" style="640" customWidth="1"/>
    <col min="8960" max="8960" width="33.7265625" style="640" customWidth="1"/>
    <col min="8961" max="8964" width="11" style="640" customWidth="1"/>
    <col min="8965" max="8965" width="53.26953125" style="640" customWidth="1"/>
    <col min="8966" max="8972" width="11" style="640" customWidth="1"/>
    <col min="8973" max="8977" width="14.453125" style="640" customWidth="1"/>
    <col min="8978" max="8978" width="37.26953125" style="640" customWidth="1"/>
    <col min="8979" max="8980" width="11" style="640" customWidth="1"/>
    <col min="8981" max="8990" width="9.81640625" style="640" customWidth="1"/>
    <col min="8991" max="8994" width="11" style="640" customWidth="1"/>
    <col min="8995" max="8995" width="14.453125" style="640" customWidth="1"/>
    <col min="8996" max="8996" width="4.1796875" style="640" customWidth="1"/>
    <col min="8997" max="8997" width="13.26953125" style="640" customWidth="1"/>
    <col min="8998" max="8998" width="28.1796875" style="640" customWidth="1"/>
    <col min="8999" max="8999" width="11" style="640" customWidth="1"/>
    <col min="9000" max="9000" width="14.453125" style="640" customWidth="1"/>
    <col min="9001" max="9001" width="4.1796875" style="640" customWidth="1"/>
    <col min="9002" max="9003" width="11" style="640" customWidth="1"/>
    <col min="9004" max="9004" width="14.453125" style="640" customWidth="1"/>
    <col min="9005" max="9005" width="4.1796875" style="640" customWidth="1"/>
    <col min="9006" max="9006" width="14.453125" style="640" customWidth="1"/>
    <col min="9007" max="9203" width="11" style="640"/>
    <col min="9204" max="9204" width="41.453125" style="640" customWidth="1"/>
    <col min="9205" max="9208" width="10.7265625" style="640" customWidth="1"/>
    <col min="9209" max="9209" width="31.7265625" style="640" customWidth="1"/>
    <col min="9210" max="9210" width="3.81640625" style="640" customWidth="1"/>
    <col min="9211" max="9214" width="13.7265625" style="640" customWidth="1"/>
    <col min="9215" max="9215" width="17.7265625" style="640" customWidth="1"/>
    <col min="9216" max="9216" width="33.7265625" style="640" customWidth="1"/>
    <col min="9217" max="9220" width="11" style="640" customWidth="1"/>
    <col min="9221" max="9221" width="53.26953125" style="640" customWidth="1"/>
    <col min="9222" max="9228" width="11" style="640" customWidth="1"/>
    <col min="9229" max="9233" width="14.453125" style="640" customWidth="1"/>
    <col min="9234" max="9234" width="37.26953125" style="640" customWidth="1"/>
    <col min="9235" max="9236" width="11" style="640" customWidth="1"/>
    <col min="9237" max="9246" width="9.81640625" style="640" customWidth="1"/>
    <col min="9247" max="9250" width="11" style="640" customWidth="1"/>
    <col min="9251" max="9251" width="14.453125" style="640" customWidth="1"/>
    <col min="9252" max="9252" width="4.1796875" style="640" customWidth="1"/>
    <col min="9253" max="9253" width="13.26953125" style="640" customWidth="1"/>
    <col min="9254" max="9254" width="28.1796875" style="640" customWidth="1"/>
    <col min="9255" max="9255" width="11" style="640" customWidth="1"/>
    <col min="9256" max="9256" width="14.453125" style="640" customWidth="1"/>
    <col min="9257" max="9257" width="4.1796875" style="640" customWidth="1"/>
    <col min="9258" max="9259" width="11" style="640" customWidth="1"/>
    <col min="9260" max="9260" width="14.453125" style="640" customWidth="1"/>
    <col min="9261" max="9261" width="4.1796875" style="640" customWidth="1"/>
    <col min="9262" max="9262" width="14.453125" style="640" customWidth="1"/>
    <col min="9263" max="9459" width="11" style="640"/>
    <col min="9460" max="9460" width="41.453125" style="640" customWidth="1"/>
    <col min="9461" max="9464" width="10.7265625" style="640" customWidth="1"/>
    <col min="9465" max="9465" width="31.7265625" style="640" customWidth="1"/>
    <col min="9466" max="9466" width="3.81640625" style="640" customWidth="1"/>
    <col min="9467" max="9470" width="13.7265625" style="640" customWidth="1"/>
    <col min="9471" max="9471" width="17.7265625" style="640" customWidth="1"/>
    <col min="9472" max="9472" width="33.7265625" style="640" customWidth="1"/>
    <col min="9473" max="9476" width="11" style="640" customWidth="1"/>
    <col min="9477" max="9477" width="53.26953125" style="640" customWidth="1"/>
    <col min="9478" max="9484" width="11" style="640" customWidth="1"/>
    <col min="9485" max="9489" width="14.453125" style="640" customWidth="1"/>
    <col min="9490" max="9490" width="37.26953125" style="640" customWidth="1"/>
    <col min="9491" max="9492" width="11" style="640" customWidth="1"/>
    <col min="9493" max="9502" width="9.81640625" style="640" customWidth="1"/>
    <col min="9503" max="9506" width="11" style="640" customWidth="1"/>
    <col min="9507" max="9507" width="14.453125" style="640" customWidth="1"/>
    <col min="9508" max="9508" width="4.1796875" style="640" customWidth="1"/>
    <col min="9509" max="9509" width="13.26953125" style="640" customWidth="1"/>
    <col min="9510" max="9510" width="28.1796875" style="640" customWidth="1"/>
    <col min="9511" max="9511" width="11" style="640" customWidth="1"/>
    <col min="9512" max="9512" width="14.453125" style="640" customWidth="1"/>
    <col min="9513" max="9513" width="4.1796875" style="640" customWidth="1"/>
    <col min="9514" max="9515" width="11" style="640" customWidth="1"/>
    <col min="9516" max="9516" width="14.453125" style="640" customWidth="1"/>
    <col min="9517" max="9517" width="4.1796875" style="640" customWidth="1"/>
    <col min="9518" max="9518" width="14.453125" style="640" customWidth="1"/>
    <col min="9519" max="9715" width="11" style="640"/>
    <col min="9716" max="9716" width="41.453125" style="640" customWidth="1"/>
    <col min="9717" max="9720" width="10.7265625" style="640" customWidth="1"/>
    <col min="9721" max="9721" width="31.7265625" style="640" customWidth="1"/>
    <col min="9722" max="9722" width="3.81640625" style="640" customWidth="1"/>
    <col min="9723" max="9726" width="13.7265625" style="640" customWidth="1"/>
    <col min="9727" max="9727" width="17.7265625" style="640" customWidth="1"/>
    <col min="9728" max="9728" width="33.7265625" style="640" customWidth="1"/>
    <col min="9729" max="9732" width="11" style="640" customWidth="1"/>
    <col min="9733" max="9733" width="53.26953125" style="640" customWidth="1"/>
    <col min="9734" max="9740" width="11" style="640" customWidth="1"/>
    <col min="9741" max="9745" width="14.453125" style="640" customWidth="1"/>
    <col min="9746" max="9746" width="37.26953125" style="640" customWidth="1"/>
    <col min="9747" max="9748" width="11" style="640" customWidth="1"/>
    <col min="9749" max="9758" width="9.81640625" style="640" customWidth="1"/>
    <col min="9759" max="9762" width="11" style="640" customWidth="1"/>
    <col min="9763" max="9763" width="14.453125" style="640" customWidth="1"/>
    <col min="9764" max="9764" width="4.1796875" style="640" customWidth="1"/>
    <col min="9765" max="9765" width="13.26953125" style="640" customWidth="1"/>
    <col min="9766" max="9766" width="28.1796875" style="640" customWidth="1"/>
    <col min="9767" max="9767" width="11" style="640" customWidth="1"/>
    <col min="9768" max="9768" width="14.453125" style="640" customWidth="1"/>
    <col min="9769" max="9769" width="4.1796875" style="640" customWidth="1"/>
    <col min="9770" max="9771" width="11" style="640" customWidth="1"/>
    <col min="9772" max="9772" width="14.453125" style="640" customWidth="1"/>
    <col min="9773" max="9773" width="4.1796875" style="640" customWidth="1"/>
    <col min="9774" max="9774" width="14.453125" style="640" customWidth="1"/>
    <col min="9775" max="9971" width="11" style="640"/>
    <col min="9972" max="9972" width="41.453125" style="640" customWidth="1"/>
    <col min="9973" max="9976" width="10.7265625" style="640" customWidth="1"/>
    <col min="9977" max="9977" width="31.7265625" style="640" customWidth="1"/>
    <col min="9978" max="9978" width="3.81640625" style="640" customWidth="1"/>
    <col min="9979" max="9982" width="13.7265625" style="640" customWidth="1"/>
    <col min="9983" max="9983" width="17.7265625" style="640" customWidth="1"/>
    <col min="9984" max="9984" width="33.7265625" style="640" customWidth="1"/>
    <col min="9985" max="9988" width="11" style="640" customWidth="1"/>
    <col min="9989" max="9989" width="53.26953125" style="640" customWidth="1"/>
    <col min="9990" max="9996" width="11" style="640" customWidth="1"/>
    <col min="9997" max="10001" width="14.453125" style="640" customWidth="1"/>
    <col min="10002" max="10002" width="37.26953125" style="640" customWidth="1"/>
    <col min="10003" max="10004" width="11" style="640" customWidth="1"/>
    <col min="10005" max="10014" width="9.81640625" style="640" customWidth="1"/>
    <col min="10015" max="10018" width="11" style="640" customWidth="1"/>
    <col min="10019" max="10019" width="14.453125" style="640" customWidth="1"/>
    <col min="10020" max="10020" width="4.1796875" style="640" customWidth="1"/>
    <col min="10021" max="10021" width="13.26953125" style="640" customWidth="1"/>
    <col min="10022" max="10022" width="28.1796875" style="640" customWidth="1"/>
    <col min="10023" max="10023" width="11" style="640" customWidth="1"/>
    <col min="10024" max="10024" width="14.453125" style="640" customWidth="1"/>
    <col min="10025" max="10025" width="4.1796875" style="640" customWidth="1"/>
    <col min="10026" max="10027" width="11" style="640" customWidth="1"/>
    <col min="10028" max="10028" width="14.453125" style="640" customWidth="1"/>
    <col min="10029" max="10029" width="4.1796875" style="640" customWidth="1"/>
    <col min="10030" max="10030" width="14.453125" style="640" customWidth="1"/>
    <col min="10031" max="10227" width="11" style="640"/>
    <col min="10228" max="10228" width="41.453125" style="640" customWidth="1"/>
    <col min="10229" max="10232" width="10.7265625" style="640" customWidth="1"/>
    <col min="10233" max="10233" width="31.7265625" style="640" customWidth="1"/>
    <col min="10234" max="10234" width="3.81640625" style="640" customWidth="1"/>
    <col min="10235" max="10238" width="13.7265625" style="640" customWidth="1"/>
    <col min="10239" max="10239" width="17.7265625" style="640" customWidth="1"/>
    <col min="10240" max="10240" width="33.7265625" style="640" customWidth="1"/>
    <col min="10241" max="10244" width="11" style="640" customWidth="1"/>
    <col min="10245" max="10245" width="53.26953125" style="640" customWidth="1"/>
    <col min="10246" max="10252" width="11" style="640" customWidth="1"/>
    <col min="10253" max="10257" width="14.453125" style="640" customWidth="1"/>
    <col min="10258" max="10258" width="37.26953125" style="640" customWidth="1"/>
    <col min="10259" max="10260" width="11" style="640" customWidth="1"/>
    <col min="10261" max="10270" width="9.81640625" style="640" customWidth="1"/>
    <col min="10271" max="10274" width="11" style="640" customWidth="1"/>
    <col min="10275" max="10275" width="14.453125" style="640" customWidth="1"/>
    <col min="10276" max="10276" width="4.1796875" style="640" customWidth="1"/>
    <col min="10277" max="10277" width="13.26953125" style="640" customWidth="1"/>
    <col min="10278" max="10278" width="28.1796875" style="640" customWidth="1"/>
    <col min="10279" max="10279" width="11" style="640" customWidth="1"/>
    <col min="10280" max="10280" width="14.453125" style="640" customWidth="1"/>
    <col min="10281" max="10281" width="4.1796875" style="640" customWidth="1"/>
    <col min="10282" max="10283" width="11" style="640" customWidth="1"/>
    <col min="10284" max="10284" width="14.453125" style="640" customWidth="1"/>
    <col min="10285" max="10285" width="4.1796875" style="640" customWidth="1"/>
    <col min="10286" max="10286" width="14.453125" style="640" customWidth="1"/>
    <col min="10287" max="10483" width="11" style="640"/>
    <col min="10484" max="10484" width="41.453125" style="640" customWidth="1"/>
    <col min="10485" max="10488" width="10.7265625" style="640" customWidth="1"/>
    <col min="10489" max="10489" width="31.7265625" style="640" customWidth="1"/>
    <col min="10490" max="10490" width="3.81640625" style="640" customWidth="1"/>
    <col min="10491" max="10494" width="13.7265625" style="640" customWidth="1"/>
    <col min="10495" max="10495" width="17.7265625" style="640" customWidth="1"/>
    <col min="10496" max="10496" width="33.7265625" style="640" customWidth="1"/>
    <col min="10497" max="10500" width="11" style="640" customWidth="1"/>
    <col min="10501" max="10501" width="53.26953125" style="640" customWidth="1"/>
    <col min="10502" max="10508" width="11" style="640" customWidth="1"/>
    <col min="10509" max="10513" width="14.453125" style="640" customWidth="1"/>
    <col min="10514" max="10514" width="37.26953125" style="640" customWidth="1"/>
    <col min="10515" max="10516" width="11" style="640" customWidth="1"/>
    <col min="10517" max="10526" width="9.81640625" style="640" customWidth="1"/>
    <col min="10527" max="10530" width="11" style="640" customWidth="1"/>
    <col min="10531" max="10531" width="14.453125" style="640" customWidth="1"/>
    <col min="10532" max="10532" width="4.1796875" style="640" customWidth="1"/>
    <col min="10533" max="10533" width="13.26953125" style="640" customWidth="1"/>
    <col min="10534" max="10534" width="28.1796875" style="640" customWidth="1"/>
    <col min="10535" max="10535" width="11" style="640" customWidth="1"/>
    <col min="10536" max="10536" width="14.453125" style="640" customWidth="1"/>
    <col min="10537" max="10537" width="4.1796875" style="640" customWidth="1"/>
    <col min="10538" max="10539" width="11" style="640" customWidth="1"/>
    <col min="10540" max="10540" width="14.453125" style="640" customWidth="1"/>
    <col min="10541" max="10541" width="4.1796875" style="640" customWidth="1"/>
    <col min="10542" max="10542" width="14.453125" style="640" customWidth="1"/>
    <col min="10543" max="10739" width="11" style="640"/>
    <col min="10740" max="10740" width="41.453125" style="640" customWidth="1"/>
    <col min="10741" max="10744" width="10.7265625" style="640" customWidth="1"/>
    <col min="10745" max="10745" width="31.7265625" style="640" customWidth="1"/>
    <col min="10746" max="10746" width="3.81640625" style="640" customWidth="1"/>
    <col min="10747" max="10750" width="13.7265625" style="640" customWidth="1"/>
    <col min="10751" max="10751" width="17.7265625" style="640" customWidth="1"/>
    <col min="10752" max="10752" width="33.7265625" style="640" customWidth="1"/>
    <col min="10753" max="10756" width="11" style="640" customWidth="1"/>
    <col min="10757" max="10757" width="53.26953125" style="640" customWidth="1"/>
    <col min="10758" max="10764" width="11" style="640" customWidth="1"/>
    <col min="10765" max="10769" width="14.453125" style="640" customWidth="1"/>
    <col min="10770" max="10770" width="37.26953125" style="640" customWidth="1"/>
    <col min="10771" max="10772" width="11" style="640" customWidth="1"/>
    <col min="10773" max="10782" width="9.81640625" style="640" customWidth="1"/>
    <col min="10783" max="10786" width="11" style="640" customWidth="1"/>
    <col min="10787" max="10787" width="14.453125" style="640" customWidth="1"/>
    <col min="10788" max="10788" width="4.1796875" style="640" customWidth="1"/>
    <col min="10789" max="10789" width="13.26953125" style="640" customWidth="1"/>
    <col min="10790" max="10790" width="28.1796875" style="640" customWidth="1"/>
    <col min="10791" max="10791" width="11" style="640" customWidth="1"/>
    <col min="10792" max="10792" width="14.453125" style="640" customWidth="1"/>
    <col min="10793" max="10793" width="4.1796875" style="640" customWidth="1"/>
    <col min="10794" max="10795" width="11" style="640" customWidth="1"/>
    <col min="10796" max="10796" width="14.453125" style="640" customWidth="1"/>
    <col min="10797" max="10797" width="4.1796875" style="640" customWidth="1"/>
    <col min="10798" max="10798" width="14.453125" style="640" customWidth="1"/>
    <col min="10799" max="10995" width="11" style="640"/>
    <col min="10996" max="10996" width="41.453125" style="640" customWidth="1"/>
    <col min="10997" max="11000" width="10.7265625" style="640" customWidth="1"/>
    <col min="11001" max="11001" width="31.7265625" style="640" customWidth="1"/>
    <col min="11002" max="11002" width="3.81640625" style="640" customWidth="1"/>
    <col min="11003" max="11006" width="13.7265625" style="640" customWidth="1"/>
    <col min="11007" max="11007" width="17.7265625" style="640" customWidth="1"/>
    <col min="11008" max="11008" width="33.7265625" style="640" customWidth="1"/>
    <col min="11009" max="11012" width="11" style="640" customWidth="1"/>
    <col min="11013" max="11013" width="53.26953125" style="640" customWidth="1"/>
    <col min="11014" max="11020" width="11" style="640" customWidth="1"/>
    <col min="11021" max="11025" width="14.453125" style="640" customWidth="1"/>
    <col min="11026" max="11026" width="37.26953125" style="640" customWidth="1"/>
    <col min="11027" max="11028" width="11" style="640" customWidth="1"/>
    <col min="11029" max="11038" width="9.81640625" style="640" customWidth="1"/>
    <col min="11039" max="11042" width="11" style="640" customWidth="1"/>
    <col min="11043" max="11043" width="14.453125" style="640" customWidth="1"/>
    <col min="11044" max="11044" width="4.1796875" style="640" customWidth="1"/>
    <col min="11045" max="11045" width="13.26953125" style="640" customWidth="1"/>
    <col min="11046" max="11046" width="28.1796875" style="640" customWidth="1"/>
    <col min="11047" max="11047" width="11" style="640" customWidth="1"/>
    <col min="11048" max="11048" width="14.453125" style="640" customWidth="1"/>
    <col min="11049" max="11049" width="4.1796875" style="640" customWidth="1"/>
    <col min="11050" max="11051" width="11" style="640" customWidth="1"/>
    <col min="11052" max="11052" width="14.453125" style="640" customWidth="1"/>
    <col min="11053" max="11053" width="4.1796875" style="640" customWidth="1"/>
    <col min="11054" max="11054" width="14.453125" style="640" customWidth="1"/>
    <col min="11055" max="11251" width="11" style="640"/>
    <col min="11252" max="11252" width="41.453125" style="640" customWidth="1"/>
    <col min="11253" max="11256" width="10.7265625" style="640" customWidth="1"/>
    <col min="11257" max="11257" width="31.7265625" style="640" customWidth="1"/>
    <col min="11258" max="11258" width="3.81640625" style="640" customWidth="1"/>
    <col min="11259" max="11262" width="13.7265625" style="640" customWidth="1"/>
    <col min="11263" max="11263" width="17.7265625" style="640" customWidth="1"/>
    <col min="11264" max="11264" width="33.7265625" style="640" customWidth="1"/>
    <col min="11265" max="11268" width="11" style="640" customWidth="1"/>
    <col min="11269" max="11269" width="53.26953125" style="640" customWidth="1"/>
    <col min="11270" max="11276" width="11" style="640" customWidth="1"/>
    <col min="11277" max="11281" width="14.453125" style="640" customWidth="1"/>
    <col min="11282" max="11282" width="37.26953125" style="640" customWidth="1"/>
    <col min="11283" max="11284" width="11" style="640" customWidth="1"/>
    <col min="11285" max="11294" width="9.81640625" style="640" customWidth="1"/>
    <col min="11295" max="11298" width="11" style="640" customWidth="1"/>
    <col min="11299" max="11299" width="14.453125" style="640" customWidth="1"/>
    <col min="11300" max="11300" width="4.1796875" style="640" customWidth="1"/>
    <col min="11301" max="11301" width="13.26953125" style="640" customWidth="1"/>
    <col min="11302" max="11302" width="28.1796875" style="640" customWidth="1"/>
    <col min="11303" max="11303" width="11" style="640" customWidth="1"/>
    <col min="11304" max="11304" width="14.453125" style="640" customWidth="1"/>
    <col min="11305" max="11305" width="4.1796875" style="640" customWidth="1"/>
    <col min="11306" max="11307" width="11" style="640" customWidth="1"/>
    <col min="11308" max="11308" width="14.453125" style="640" customWidth="1"/>
    <col min="11309" max="11309" width="4.1796875" style="640" customWidth="1"/>
    <col min="11310" max="11310" width="14.453125" style="640" customWidth="1"/>
    <col min="11311" max="11507" width="11" style="640"/>
    <col min="11508" max="11508" width="41.453125" style="640" customWidth="1"/>
    <col min="11509" max="11512" width="10.7265625" style="640" customWidth="1"/>
    <col min="11513" max="11513" width="31.7265625" style="640" customWidth="1"/>
    <col min="11514" max="11514" width="3.81640625" style="640" customWidth="1"/>
    <col min="11515" max="11518" width="13.7265625" style="640" customWidth="1"/>
    <col min="11519" max="11519" width="17.7265625" style="640" customWidth="1"/>
    <col min="11520" max="11520" width="33.7265625" style="640" customWidth="1"/>
    <col min="11521" max="11524" width="11" style="640" customWidth="1"/>
    <col min="11525" max="11525" width="53.26953125" style="640" customWidth="1"/>
    <col min="11526" max="11532" width="11" style="640" customWidth="1"/>
    <col min="11533" max="11537" width="14.453125" style="640" customWidth="1"/>
    <col min="11538" max="11538" width="37.26953125" style="640" customWidth="1"/>
    <col min="11539" max="11540" width="11" style="640" customWidth="1"/>
    <col min="11541" max="11550" width="9.81640625" style="640" customWidth="1"/>
    <col min="11551" max="11554" width="11" style="640" customWidth="1"/>
    <col min="11555" max="11555" width="14.453125" style="640" customWidth="1"/>
    <col min="11556" max="11556" width="4.1796875" style="640" customWidth="1"/>
    <col min="11557" max="11557" width="13.26953125" style="640" customWidth="1"/>
    <col min="11558" max="11558" width="28.1796875" style="640" customWidth="1"/>
    <col min="11559" max="11559" width="11" style="640" customWidth="1"/>
    <col min="11560" max="11560" width="14.453125" style="640" customWidth="1"/>
    <col min="11561" max="11561" width="4.1796875" style="640" customWidth="1"/>
    <col min="11562" max="11563" width="11" style="640" customWidth="1"/>
    <col min="11564" max="11564" width="14.453125" style="640" customWidth="1"/>
    <col min="11565" max="11565" width="4.1796875" style="640" customWidth="1"/>
    <col min="11566" max="11566" width="14.453125" style="640" customWidth="1"/>
    <col min="11567" max="11763" width="11" style="640"/>
    <col min="11764" max="11764" width="41.453125" style="640" customWidth="1"/>
    <col min="11765" max="11768" width="10.7265625" style="640" customWidth="1"/>
    <col min="11769" max="11769" width="31.7265625" style="640" customWidth="1"/>
    <col min="11770" max="11770" width="3.81640625" style="640" customWidth="1"/>
    <col min="11771" max="11774" width="13.7265625" style="640" customWidth="1"/>
    <col min="11775" max="11775" width="17.7265625" style="640" customWidth="1"/>
    <col min="11776" max="11776" width="33.7265625" style="640" customWidth="1"/>
    <col min="11777" max="11780" width="11" style="640" customWidth="1"/>
    <col min="11781" max="11781" width="53.26953125" style="640" customWidth="1"/>
    <col min="11782" max="11788" width="11" style="640" customWidth="1"/>
    <col min="11789" max="11793" width="14.453125" style="640" customWidth="1"/>
    <col min="11794" max="11794" width="37.26953125" style="640" customWidth="1"/>
    <col min="11795" max="11796" width="11" style="640" customWidth="1"/>
    <col min="11797" max="11806" width="9.81640625" style="640" customWidth="1"/>
    <col min="11807" max="11810" width="11" style="640" customWidth="1"/>
    <col min="11811" max="11811" width="14.453125" style="640" customWidth="1"/>
    <col min="11812" max="11812" width="4.1796875" style="640" customWidth="1"/>
    <col min="11813" max="11813" width="13.26953125" style="640" customWidth="1"/>
    <col min="11814" max="11814" width="28.1796875" style="640" customWidth="1"/>
    <col min="11815" max="11815" width="11" style="640" customWidth="1"/>
    <col min="11816" max="11816" width="14.453125" style="640" customWidth="1"/>
    <col min="11817" max="11817" width="4.1796875" style="640" customWidth="1"/>
    <col min="11818" max="11819" width="11" style="640" customWidth="1"/>
    <col min="11820" max="11820" width="14.453125" style="640" customWidth="1"/>
    <col min="11821" max="11821" width="4.1796875" style="640" customWidth="1"/>
    <col min="11822" max="11822" width="14.453125" style="640" customWidth="1"/>
    <col min="11823" max="12019" width="11" style="640"/>
    <col min="12020" max="12020" width="41.453125" style="640" customWidth="1"/>
    <col min="12021" max="12024" width="10.7265625" style="640" customWidth="1"/>
    <col min="12025" max="12025" width="31.7265625" style="640" customWidth="1"/>
    <col min="12026" max="12026" width="3.81640625" style="640" customWidth="1"/>
    <col min="12027" max="12030" width="13.7265625" style="640" customWidth="1"/>
    <col min="12031" max="12031" width="17.7265625" style="640" customWidth="1"/>
    <col min="12032" max="12032" width="33.7265625" style="640" customWidth="1"/>
    <col min="12033" max="12036" width="11" style="640" customWidth="1"/>
    <col min="12037" max="12037" width="53.26953125" style="640" customWidth="1"/>
    <col min="12038" max="12044" width="11" style="640" customWidth="1"/>
    <col min="12045" max="12049" width="14.453125" style="640" customWidth="1"/>
    <col min="12050" max="12050" width="37.26953125" style="640" customWidth="1"/>
    <col min="12051" max="12052" width="11" style="640" customWidth="1"/>
    <col min="12053" max="12062" width="9.81640625" style="640" customWidth="1"/>
    <col min="12063" max="12066" width="11" style="640" customWidth="1"/>
    <col min="12067" max="12067" width="14.453125" style="640" customWidth="1"/>
    <col min="12068" max="12068" width="4.1796875" style="640" customWidth="1"/>
    <col min="12069" max="12069" width="13.26953125" style="640" customWidth="1"/>
    <col min="12070" max="12070" width="28.1796875" style="640" customWidth="1"/>
    <col min="12071" max="12071" width="11" style="640" customWidth="1"/>
    <col min="12072" max="12072" width="14.453125" style="640" customWidth="1"/>
    <col min="12073" max="12073" width="4.1796875" style="640" customWidth="1"/>
    <col min="12074" max="12075" width="11" style="640" customWidth="1"/>
    <col min="12076" max="12076" width="14.453125" style="640" customWidth="1"/>
    <col min="12077" max="12077" width="4.1796875" style="640" customWidth="1"/>
    <col min="12078" max="12078" width="14.453125" style="640" customWidth="1"/>
    <col min="12079" max="12275" width="11" style="640"/>
    <col min="12276" max="12276" width="41.453125" style="640" customWidth="1"/>
    <col min="12277" max="12280" width="10.7265625" style="640" customWidth="1"/>
    <col min="12281" max="12281" width="31.7265625" style="640" customWidth="1"/>
    <col min="12282" max="12282" width="3.81640625" style="640" customWidth="1"/>
    <col min="12283" max="12286" width="13.7265625" style="640" customWidth="1"/>
    <col min="12287" max="12287" width="17.7265625" style="640" customWidth="1"/>
    <col min="12288" max="12288" width="33.7265625" style="640" customWidth="1"/>
    <col min="12289" max="12292" width="11" style="640" customWidth="1"/>
    <col min="12293" max="12293" width="53.26953125" style="640" customWidth="1"/>
    <col min="12294" max="12300" width="11" style="640" customWidth="1"/>
    <col min="12301" max="12305" width="14.453125" style="640" customWidth="1"/>
    <col min="12306" max="12306" width="37.26953125" style="640" customWidth="1"/>
    <col min="12307" max="12308" width="11" style="640" customWidth="1"/>
    <col min="12309" max="12318" width="9.81640625" style="640" customWidth="1"/>
    <col min="12319" max="12322" width="11" style="640" customWidth="1"/>
    <col min="12323" max="12323" width="14.453125" style="640" customWidth="1"/>
    <col min="12324" max="12324" width="4.1796875" style="640" customWidth="1"/>
    <col min="12325" max="12325" width="13.26953125" style="640" customWidth="1"/>
    <col min="12326" max="12326" width="28.1796875" style="640" customWidth="1"/>
    <col min="12327" max="12327" width="11" style="640" customWidth="1"/>
    <col min="12328" max="12328" width="14.453125" style="640" customWidth="1"/>
    <col min="12329" max="12329" width="4.1796875" style="640" customWidth="1"/>
    <col min="12330" max="12331" width="11" style="640" customWidth="1"/>
    <col min="12332" max="12332" width="14.453125" style="640" customWidth="1"/>
    <col min="12333" max="12333" width="4.1796875" style="640" customWidth="1"/>
    <col min="12334" max="12334" width="14.453125" style="640" customWidth="1"/>
    <col min="12335" max="12531" width="11" style="640"/>
    <col min="12532" max="12532" width="41.453125" style="640" customWidth="1"/>
    <col min="12533" max="12536" width="10.7265625" style="640" customWidth="1"/>
    <col min="12537" max="12537" width="31.7265625" style="640" customWidth="1"/>
    <col min="12538" max="12538" width="3.81640625" style="640" customWidth="1"/>
    <col min="12539" max="12542" width="13.7265625" style="640" customWidth="1"/>
    <col min="12543" max="12543" width="17.7265625" style="640" customWidth="1"/>
    <col min="12544" max="12544" width="33.7265625" style="640" customWidth="1"/>
    <col min="12545" max="12548" width="11" style="640" customWidth="1"/>
    <col min="12549" max="12549" width="53.26953125" style="640" customWidth="1"/>
    <col min="12550" max="12556" width="11" style="640" customWidth="1"/>
    <col min="12557" max="12561" width="14.453125" style="640" customWidth="1"/>
    <col min="12562" max="12562" width="37.26953125" style="640" customWidth="1"/>
    <col min="12563" max="12564" width="11" style="640" customWidth="1"/>
    <col min="12565" max="12574" width="9.81640625" style="640" customWidth="1"/>
    <col min="12575" max="12578" width="11" style="640" customWidth="1"/>
    <col min="12579" max="12579" width="14.453125" style="640" customWidth="1"/>
    <col min="12580" max="12580" width="4.1796875" style="640" customWidth="1"/>
    <col min="12581" max="12581" width="13.26953125" style="640" customWidth="1"/>
    <col min="12582" max="12582" width="28.1796875" style="640" customWidth="1"/>
    <col min="12583" max="12583" width="11" style="640" customWidth="1"/>
    <col min="12584" max="12584" width="14.453125" style="640" customWidth="1"/>
    <col min="12585" max="12585" width="4.1796875" style="640" customWidth="1"/>
    <col min="12586" max="12587" width="11" style="640" customWidth="1"/>
    <col min="12588" max="12588" width="14.453125" style="640" customWidth="1"/>
    <col min="12589" max="12589" width="4.1796875" style="640" customWidth="1"/>
    <col min="12590" max="12590" width="14.453125" style="640" customWidth="1"/>
    <col min="12591" max="12787" width="11" style="640"/>
    <col min="12788" max="12788" width="41.453125" style="640" customWidth="1"/>
    <col min="12789" max="12792" width="10.7265625" style="640" customWidth="1"/>
    <col min="12793" max="12793" width="31.7265625" style="640" customWidth="1"/>
    <col min="12794" max="12794" width="3.81640625" style="640" customWidth="1"/>
    <col min="12795" max="12798" width="13.7265625" style="640" customWidth="1"/>
    <col min="12799" max="12799" width="17.7265625" style="640" customWidth="1"/>
    <col min="12800" max="12800" width="33.7265625" style="640" customWidth="1"/>
    <col min="12801" max="12804" width="11" style="640" customWidth="1"/>
    <col min="12805" max="12805" width="53.26953125" style="640" customWidth="1"/>
    <col min="12806" max="12812" width="11" style="640" customWidth="1"/>
    <col min="12813" max="12817" width="14.453125" style="640" customWidth="1"/>
    <col min="12818" max="12818" width="37.26953125" style="640" customWidth="1"/>
    <col min="12819" max="12820" width="11" style="640" customWidth="1"/>
    <col min="12821" max="12830" width="9.81640625" style="640" customWidth="1"/>
    <col min="12831" max="12834" width="11" style="640" customWidth="1"/>
    <col min="12835" max="12835" width="14.453125" style="640" customWidth="1"/>
    <col min="12836" max="12836" width="4.1796875" style="640" customWidth="1"/>
    <col min="12837" max="12837" width="13.26953125" style="640" customWidth="1"/>
    <col min="12838" max="12838" width="28.1796875" style="640" customWidth="1"/>
    <col min="12839" max="12839" width="11" style="640" customWidth="1"/>
    <col min="12840" max="12840" width="14.453125" style="640" customWidth="1"/>
    <col min="12841" max="12841" width="4.1796875" style="640" customWidth="1"/>
    <col min="12842" max="12843" width="11" style="640" customWidth="1"/>
    <col min="12844" max="12844" width="14.453125" style="640" customWidth="1"/>
    <col min="12845" max="12845" width="4.1796875" style="640" customWidth="1"/>
    <col min="12846" max="12846" width="14.453125" style="640" customWidth="1"/>
    <col min="12847" max="13043" width="11" style="640"/>
    <col min="13044" max="13044" width="41.453125" style="640" customWidth="1"/>
    <col min="13045" max="13048" width="10.7265625" style="640" customWidth="1"/>
    <col min="13049" max="13049" width="31.7265625" style="640" customWidth="1"/>
    <col min="13050" max="13050" width="3.81640625" style="640" customWidth="1"/>
    <col min="13051" max="13054" width="13.7265625" style="640" customWidth="1"/>
    <col min="13055" max="13055" width="17.7265625" style="640" customWidth="1"/>
    <col min="13056" max="13056" width="33.7265625" style="640" customWidth="1"/>
    <col min="13057" max="13060" width="11" style="640" customWidth="1"/>
    <col min="13061" max="13061" width="53.26953125" style="640" customWidth="1"/>
    <col min="13062" max="13068" width="11" style="640" customWidth="1"/>
    <col min="13069" max="13073" width="14.453125" style="640" customWidth="1"/>
    <col min="13074" max="13074" width="37.26953125" style="640" customWidth="1"/>
    <col min="13075" max="13076" width="11" style="640" customWidth="1"/>
    <col min="13077" max="13086" width="9.81640625" style="640" customWidth="1"/>
    <col min="13087" max="13090" width="11" style="640" customWidth="1"/>
    <col min="13091" max="13091" width="14.453125" style="640" customWidth="1"/>
    <col min="13092" max="13092" width="4.1796875" style="640" customWidth="1"/>
    <col min="13093" max="13093" width="13.26953125" style="640" customWidth="1"/>
    <col min="13094" max="13094" width="28.1796875" style="640" customWidth="1"/>
    <col min="13095" max="13095" width="11" style="640" customWidth="1"/>
    <col min="13096" max="13096" width="14.453125" style="640" customWidth="1"/>
    <col min="13097" max="13097" width="4.1796875" style="640" customWidth="1"/>
    <col min="13098" max="13099" width="11" style="640" customWidth="1"/>
    <col min="13100" max="13100" width="14.453125" style="640" customWidth="1"/>
    <col min="13101" max="13101" width="4.1796875" style="640" customWidth="1"/>
    <col min="13102" max="13102" width="14.453125" style="640" customWidth="1"/>
    <col min="13103" max="13299" width="11" style="640"/>
    <col min="13300" max="13300" width="41.453125" style="640" customWidth="1"/>
    <col min="13301" max="13304" width="10.7265625" style="640" customWidth="1"/>
    <col min="13305" max="13305" width="31.7265625" style="640" customWidth="1"/>
    <col min="13306" max="13306" width="3.81640625" style="640" customWidth="1"/>
    <col min="13307" max="13310" width="13.7265625" style="640" customWidth="1"/>
    <col min="13311" max="13311" width="17.7265625" style="640" customWidth="1"/>
    <col min="13312" max="13312" width="33.7265625" style="640" customWidth="1"/>
    <col min="13313" max="13316" width="11" style="640" customWidth="1"/>
    <col min="13317" max="13317" width="53.26953125" style="640" customWidth="1"/>
    <col min="13318" max="13324" width="11" style="640" customWidth="1"/>
    <col min="13325" max="13329" width="14.453125" style="640" customWidth="1"/>
    <col min="13330" max="13330" width="37.26953125" style="640" customWidth="1"/>
    <col min="13331" max="13332" width="11" style="640" customWidth="1"/>
    <col min="13333" max="13342" width="9.81640625" style="640" customWidth="1"/>
    <col min="13343" max="13346" width="11" style="640" customWidth="1"/>
    <col min="13347" max="13347" width="14.453125" style="640" customWidth="1"/>
    <col min="13348" max="13348" width="4.1796875" style="640" customWidth="1"/>
    <col min="13349" max="13349" width="13.26953125" style="640" customWidth="1"/>
    <col min="13350" max="13350" width="28.1796875" style="640" customWidth="1"/>
    <col min="13351" max="13351" width="11" style="640" customWidth="1"/>
    <col min="13352" max="13352" width="14.453125" style="640" customWidth="1"/>
    <col min="13353" max="13353" width="4.1796875" style="640" customWidth="1"/>
    <col min="13354" max="13355" width="11" style="640" customWidth="1"/>
    <col min="13356" max="13356" width="14.453125" style="640" customWidth="1"/>
    <col min="13357" max="13357" width="4.1796875" style="640" customWidth="1"/>
    <col min="13358" max="13358" width="14.453125" style="640" customWidth="1"/>
    <col min="13359" max="13555" width="11" style="640"/>
    <col min="13556" max="13556" width="41.453125" style="640" customWidth="1"/>
    <col min="13557" max="13560" width="10.7265625" style="640" customWidth="1"/>
    <col min="13561" max="13561" width="31.7265625" style="640" customWidth="1"/>
    <col min="13562" max="13562" width="3.81640625" style="640" customWidth="1"/>
    <col min="13563" max="13566" width="13.7265625" style="640" customWidth="1"/>
    <col min="13567" max="13567" width="17.7265625" style="640" customWidth="1"/>
    <col min="13568" max="13568" width="33.7265625" style="640" customWidth="1"/>
    <col min="13569" max="13572" width="11" style="640" customWidth="1"/>
    <col min="13573" max="13573" width="53.26953125" style="640" customWidth="1"/>
    <col min="13574" max="13580" width="11" style="640" customWidth="1"/>
    <col min="13581" max="13585" width="14.453125" style="640" customWidth="1"/>
    <col min="13586" max="13586" width="37.26953125" style="640" customWidth="1"/>
    <col min="13587" max="13588" width="11" style="640" customWidth="1"/>
    <col min="13589" max="13598" width="9.81640625" style="640" customWidth="1"/>
    <col min="13599" max="13602" width="11" style="640" customWidth="1"/>
    <col min="13603" max="13603" width="14.453125" style="640" customWidth="1"/>
    <col min="13604" max="13604" width="4.1796875" style="640" customWidth="1"/>
    <col min="13605" max="13605" width="13.26953125" style="640" customWidth="1"/>
    <col min="13606" max="13606" width="28.1796875" style="640" customWidth="1"/>
    <col min="13607" max="13607" width="11" style="640" customWidth="1"/>
    <col min="13608" max="13608" width="14.453125" style="640" customWidth="1"/>
    <col min="13609" max="13609" width="4.1796875" style="640" customWidth="1"/>
    <col min="13610" max="13611" width="11" style="640" customWidth="1"/>
    <col min="13612" max="13612" width="14.453125" style="640" customWidth="1"/>
    <col min="13613" max="13613" width="4.1796875" style="640" customWidth="1"/>
    <col min="13614" max="13614" width="14.453125" style="640" customWidth="1"/>
    <col min="13615" max="13811" width="11" style="640"/>
    <col min="13812" max="13812" width="41.453125" style="640" customWidth="1"/>
    <col min="13813" max="13816" width="10.7265625" style="640" customWidth="1"/>
    <col min="13817" max="13817" width="31.7265625" style="640" customWidth="1"/>
    <col min="13818" max="13818" width="3.81640625" style="640" customWidth="1"/>
    <col min="13819" max="13822" width="13.7265625" style="640" customWidth="1"/>
    <col min="13823" max="13823" width="17.7265625" style="640" customWidth="1"/>
    <col min="13824" max="13824" width="33.7265625" style="640" customWidth="1"/>
    <col min="13825" max="13828" width="11" style="640" customWidth="1"/>
    <col min="13829" max="13829" width="53.26953125" style="640" customWidth="1"/>
    <col min="13830" max="13836" width="11" style="640" customWidth="1"/>
    <col min="13837" max="13841" width="14.453125" style="640" customWidth="1"/>
    <col min="13842" max="13842" width="37.26953125" style="640" customWidth="1"/>
    <col min="13843" max="13844" width="11" style="640" customWidth="1"/>
    <col min="13845" max="13854" width="9.81640625" style="640" customWidth="1"/>
    <col min="13855" max="13858" width="11" style="640" customWidth="1"/>
    <col min="13859" max="13859" width="14.453125" style="640" customWidth="1"/>
    <col min="13860" max="13860" width="4.1796875" style="640" customWidth="1"/>
    <col min="13861" max="13861" width="13.26953125" style="640" customWidth="1"/>
    <col min="13862" max="13862" width="28.1796875" style="640" customWidth="1"/>
    <col min="13863" max="13863" width="11" style="640" customWidth="1"/>
    <col min="13864" max="13864" width="14.453125" style="640" customWidth="1"/>
    <col min="13865" max="13865" width="4.1796875" style="640" customWidth="1"/>
    <col min="13866" max="13867" width="11" style="640" customWidth="1"/>
    <col min="13868" max="13868" width="14.453125" style="640" customWidth="1"/>
    <col min="13869" max="13869" width="4.1796875" style="640" customWidth="1"/>
    <col min="13870" max="13870" width="14.453125" style="640" customWidth="1"/>
    <col min="13871" max="14067" width="11" style="640"/>
    <col min="14068" max="14068" width="41.453125" style="640" customWidth="1"/>
    <col min="14069" max="14072" width="10.7265625" style="640" customWidth="1"/>
    <col min="14073" max="14073" width="31.7265625" style="640" customWidth="1"/>
    <col min="14074" max="14074" width="3.81640625" style="640" customWidth="1"/>
    <col min="14075" max="14078" width="13.7265625" style="640" customWidth="1"/>
    <col min="14079" max="14079" width="17.7265625" style="640" customWidth="1"/>
    <col min="14080" max="14080" width="33.7265625" style="640" customWidth="1"/>
    <col min="14081" max="14084" width="11" style="640" customWidth="1"/>
    <col min="14085" max="14085" width="53.26953125" style="640" customWidth="1"/>
    <col min="14086" max="14092" width="11" style="640" customWidth="1"/>
    <col min="14093" max="14097" width="14.453125" style="640" customWidth="1"/>
    <col min="14098" max="14098" width="37.26953125" style="640" customWidth="1"/>
    <col min="14099" max="14100" width="11" style="640" customWidth="1"/>
    <col min="14101" max="14110" width="9.81640625" style="640" customWidth="1"/>
    <col min="14111" max="14114" width="11" style="640" customWidth="1"/>
    <col min="14115" max="14115" width="14.453125" style="640" customWidth="1"/>
    <col min="14116" max="14116" width="4.1796875" style="640" customWidth="1"/>
    <col min="14117" max="14117" width="13.26953125" style="640" customWidth="1"/>
    <col min="14118" max="14118" width="28.1796875" style="640" customWidth="1"/>
    <col min="14119" max="14119" width="11" style="640" customWidth="1"/>
    <col min="14120" max="14120" width="14.453125" style="640" customWidth="1"/>
    <col min="14121" max="14121" width="4.1796875" style="640" customWidth="1"/>
    <col min="14122" max="14123" width="11" style="640" customWidth="1"/>
    <col min="14124" max="14124" width="14.453125" style="640" customWidth="1"/>
    <col min="14125" max="14125" width="4.1796875" style="640" customWidth="1"/>
    <col min="14126" max="14126" width="14.453125" style="640" customWidth="1"/>
    <col min="14127" max="14323" width="11" style="640"/>
    <col min="14324" max="14324" width="41.453125" style="640" customWidth="1"/>
    <col min="14325" max="14328" width="10.7265625" style="640" customWidth="1"/>
    <col min="14329" max="14329" width="31.7265625" style="640" customWidth="1"/>
    <col min="14330" max="14330" width="3.81640625" style="640" customWidth="1"/>
    <col min="14331" max="14334" width="13.7265625" style="640" customWidth="1"/>
    <col min="14335" max="14335" width="17.7265625" style="640" customWidth="1"/>
    <col min="14336" max="14336" width="33.7265625" style="640" customWidth="1"/>
    <col min="14337" max="14340" width="11" style="640" customWidth="1"/>
    <col min="14341" max="14341" width="53.26953125" style="640" customWidth="1"/>
    <col min="14342" max="14348" width="11" style="640" customWidth="1"/>
    <col min="14349" max="14353" width="14.453125" style="640" customWidth="1"/>
    <col min="14354" max="14354" width="37.26953125" style="640" customWidth="1"/>
    <col min="14355" max="14356" width="11" style="640" customWidth="1"/>
    <col min="14357" max="14366" width="9.81640625" style="640" customWidth="1"/>
    <col min="14367" max="14370" width="11" style="640" customWidth="1"/>
    <col min="14371" max="14371" width="14.453125" style="640" customWidth="1"/>
    <col min="14372" max="14372" width="4.1796875" style="640" customWidth="1"/>
    <col min="14373" max="14373" width="13.26953125" style="640" customWidth="1"/>
    <col min="14374" max="14374" width="28.1796875" style="640" customWidth="1"/>
    <col min="14375" max="14375" width="11" style="640" customWidth="1"/>
    <col min="14376" max="14376" width="14.453125" style="640" customWidth="1"/>
    <col min="14377" max="14377" width="4.1796875" style="640" customWidth="1"/>
    <col min="14378" max="14379" width="11" style="640" customWidth="1"/>
    <col min="14380" max="14380" width="14.453125" style="640" customWidth="1"/>
    <col min="14381" max="14381" width="4.1796875" style="640" customWidth="1"/>
    <col min="14382" max="14382" width="14.453125" style="640" customWidth="1"/>
    <col min="14383" max="14579" width="11" style="640"/>
    <col min="14580" max="14580" width="41.453125" style="640" customWidth="1"/>
    <col min="14581" max="14584" width="10.7265625" style="640" customWidth="1"/>
    <col min="14585" max="14585" width="31.7265625" style="640" customWidth="1"/>
    <col min="14586" max="14586" width="3.81640625" style="640" customWidth="1"/>
    <col min="14587" max="14590" width="13.7265625" style="640" customWidth="1"/>
    <col min="14591" max="14591" width="17.7265625" style="640" customWidth="1"/>
    <col min="14592" max="14592" width="33.7265625" style="640" customWidth="1"/>
    <col min="14593" max="14596" width="11" style="640" customWidth="1"/>
    <col min="14597" max="14597" width="53.26953125" style="640" customWidth="1"/>
    <col min="14598" max="14604" width="11" style="640" customWidth="1"/>
    <col min="14605" max="14609" width="14.453125" style="640" customWidth="1"/>
    <col min="14610" max="14610" width="37.26953125" style="640" customWidth="1"/>
    <col min="14611" max="14612" width="11" style="640" customWidth="1"/>
    <col min="14613" max="14622" width="9.81640625" style="640" customWidth="1"/>
    <col min="14623" max="14626" width="11" style="640" customWidth="1"/>
    <col min="14627" max="14627" width="14.453125" style="640" customWidth="1"/>
    <col min="14628" max="14628" width="4.1796875" style="640" customWidth="1"/>
    <col min="14629" max="14629" width="13.26953125" style="640" customWidth="1"/>
    <col min="14630" max="14630" width="28.1796875" style="640" customWidth="1"/>
    <col min="14631" max="14631" width="11" style="640" customWidth="1"/>
    <col min="14632" max="14632" width="14.453125" style="640" customWidth="1"/>
    <col min="14633" max="14633" width="4.1796875" style="640" customWidth="1"/>
    <col min="14634" max="14635" width="11" style="640" customWidth="1"/>
    <col min="14636" max="14636" width="14.453125" style="640" customWidth="1"/>
    <col min="14637" max="14637" width="4.1796875" style="640" customWidth="1"/>
    <col min="14638" max="14638" width="14.453125" style="640" customWidth="1"/>
    <col min="14639" max="14835" width="11" style="640"/>
    <col min="14836" max="14836" width="41.453125" style="640" customWidth="1"/>
    <col min="14837" max="14840" width="10.7265625" style="640" customWidth="1"/>
    <col min="14841" max="14841" width="31.7265625" style="640" customWidth="1"/>
    <col min="14842" max="14842" width="3.81640625" style="640" customWidth="1"/>
    <col min="14843" max="14846" width="13.7265625" style="640" customWidth="1"/>
    <col min="14847" max="14847" width="17.7265625" style="640" customWidth="1"/>
    <col min="14848" max="14848" width="33.7265625" style="640" customWidth="1"/>
    <col min="14849" max="14852" width="11" style="640" customWidth="1"/>
    <col min="14853" max="14853" width="53.26953125" style="640" customWidth="1"/>
    <col min="14854" max="14860" width="11" style="640" customWidth="1"/>
    <col min="14861" max="14865" width="14.453125" style="640" customWidth="1"/>
    <col min="14866" max="14866" width="37.26953125" style="640" customWidth="1"/>
    <col min="14867" max="14868" width="11" style="640" customWidth="1"/>
    <col min="14869" max="14878" width="9.81640625" style="640" customWidth="1"/>
    <col min="14879" max="14882" width="11" style="640" customWidth="1"/>
    <col min="14883" max="14883" width="14.453125" style="640" customWidth="1"/>
    <col min="14884" max="14884" width="4.1796875" style="640" customWidth="1"/>
    <col min="14885" max="14885" width="13.26953125" style="640" customWidth="1"/>
    <col min="14886" max="14886" width="28.1796875" style="640" customWidth="1"/>
    <col min="14887" max="14887" width="11" style="640" customWidth="1"/>
    <col min="14888" max="14888" width="14.453125" style="640" customWidth="1"/>
    <col min="14889" max="14889" width="4.1796875" style="640" customWidth="1"/>
    <col min="14890" max="14891" width="11" style="640" customWidth="1"/>
    <col min="14892" max="14892" width="14.453125" style="640" customWidth="1"/>
    <col min="14893" max="14893" width="4.1796875" style="640" customWidth="1"/>
    <col min="14894" max="14894" width="14.453125" style="640" customWidth="1"/>
    <col min="14895" max="15091" width="11" style="640"/>
    <col min="15092" max="15092" width="41.453125" style="640" customWidth="1"/>
    <col min="15093" max="15096" width="10.7265625" style="640" customWidth="1"/>
    <col min="15097" max="15097" width="31.7265625" style="640" customWidth="1"/>
    <col min="15098" max="15098" width="3.81640625" style="640" customWidth="1"/>
    <col min="15099" max="15102" width="13.7265625" style="640" customWidth="1"/>
    <col min="15103" max="15103" width="17.7265625" style="640" customWidth="1"/>
    <col min="15104" max="15104" width="33.7265625" style="640" customWidth="1"/>
    <col min="15105" max="15108" width="11" style="640" customWidth="1"/>
    <col min="15109" max="15109" width="53.26953125" style="640" customWidth="1"/>
    <col min="15110" max="15116" width="11" style="640" customWidth="1"/>
    <col min="15117" max="15121" width="14.453125" style="640" customWidth="1"/>
    <col min="15122" max="15122" width="37.26953125" style="640" customWidth="1"/>
    <col min="15123" max="15124" width="11" style="640" customWidth="1"/>
    <col min="15125" max="15134" width="9.81640625" style="640" customWidth="1"/>
    <col min="15135" max="15138" width="11" style="640" customWidth="1"/>
    <col min="15139" max="15139" width="14.453125" style="640" customWidth="1"/>
    <col min="15140" max="15140" width="4.1796875" style="640" customWidth="1"/>
    <col min="15141" max="15141" width="13.26953125" style="640" customWidth="1"/>
    <col min="15142" max="15142" width="28.1796875" style="640" customWidth="1"/>
    <col min="15143" max="15143" width="11" style="640" customWidth="1"/>
    <col min="15144" max="15144" width="14.453125" style="640" customWidth="1"/>
    <col min="15145" max="15145" width="4.1796875" style="640" customWidth="1"/>
    <col min="15146" max="15147" width="11" style="640" customWidth="1"/>
    <col min="15148" max="15148" width="14.453125" style="640" customWidth="1"/>
    <col min="15149" max="15149" width="4.1796875" style="640" customWidth="1"/>
    <col min="15150" max="15150" width="14.453125" style="640" customWidth="1"/>
    <col min="15151" max="15347" width="11" style="640"/>
    <col min="15348" max="15348" width="41.453125" style="640" customWidth="1"/>
    <col min="15349" max="15352" width="10.7265625" style="640" customWidth="1"/>
    <col min="15353" max="15353" width="31.7265625" style="640" customWidth="1"/>
    <col min="15354" max="15354" width="3.81640625" style="640" customWidth="1"/>
    <col min="15355" max="15358" width="13.7265625" style="640" customWidth="1"/>
    <col min="15359" max="15359" width="17.7265625" style="640" customWidth="1"/>
    <col min="15360" max="15360" width="33.7265625" style="640" customWidth="1"/>
    <col min="15361" max="15364" width="11" style="640" customWidth="1"/>
    <col min="15365" max="15365" width="53.26953125" style="640" customWidth="1"/>
    <col min="15366" max="15372" width="11" style="640" customWidth="1"/>
    <col min="15373" max="15377" width="14.453125" style="640" customWidth="1"/>
    <col min="15378" max="15378" width="37.26953125" style="640" customWidth="1"/>
    <col min="15379" max="15380" width="11" style="640" customWidth="1"/>
    <col min="15381" max="15390" width="9.81640625" style="640" customWidth="1"/>
    <col min="15391" max="15394" width="11" style="640" customWidth="1"/>
    <col min="15395" max="15395" width="14.453125" style="640" customWidth="1"/>
    <col min="15396" max="15396" width="4.1796875" style="640" customWidth="1"/>
    <col min="15397" max="15397" width="13.26953125" style="640" customWidth="1"/>
    <col min="15398" max="15398" width="28.1796875" style="640" customWidth="1"/>
    <col min="15399" max="15399" width="11" style="640" customWidth="1"/>
    <col min="15400" max="15400" width="14.453125" style="640" customWidth="1"/>
    <col min="15401" max="15401" width="4.1796875" style="640" customWidth="1"/>
    <col min="15402" max="15403" width="11" style="640" customWidth="1"/>
    <col min="15404" max="15404" width="14.453125" style="640" customWidth="1"/>
    <col min="15405" max="15405" width="4.1796875" style="640" customWidth="1"/>
    <col min="15406" max="15406" width="14.453125" style="640" customWidth="1"/>
    <col min="15407" max="15603" width="11" style="640"/>
    <col min="15604" max="15604" width="41.453125" style="640" customWidth="1"/>
    <col min="15605" max="15608" width="10.7265625" style="640" customWidth="1"/>
    <col min="15609" max="15609" width="31.7265625" style="640" customWidth="1"/>
    <col min="15610" max="15610" width="3.81640625" style="640" customWidth="1"/>
    <col min="15611" max="15614" width="13.7265625" style="640" customWidth="1"/>
    <col min="15615" max="15615" width="17.7265625" style="640" customWidth="1"/>
    <col min="15616" max="15616" width="33.7265625" style="640" customWidth="1"/>
    <col min="15617" max="15620" width="11" style="640" customWidth="1"/>
    <col min="15621" max="15621" width="53.26953125" style="640" customWidth="1"/>
    <col min="15622" max="15628" width="11" style="640" customWidth="1"/>
    <col min="15629" max="15633" width="14.453125" style="640" customWidth="1"/>
    <col min="15634" max="15634" width="37.26953125" style="640" customWidth="1"/>
    <col min="15635" max="15636" width="11" style="640" customWidth="1"/>
    <col min="15637" max="15646" width="9.81640625" style="640" customWidth="1"/>
    <col min="15647" max="15650" width="11" style="640" customWidth="1"/>
    <col min="15651" max="15651" width="14.453125" style="640" customWidth="1"/>
    <col min="15652" max="15652" width="4.1796875" style="640" customWidth="1"/>
    <col min="15653" max="15653" width="13.26953125" style="640" customWidth="1"/>
    <col min="15654" max="15654" width="28.1796875" style="640" customWidth="1"/>
    <col min="15655" max="15655" width="11" style="640" customWidth="1"/>
    <col min="15656" max="15656" width="14.453125" style="640" customWidth="1"/>
    <col min="15657" max="15657" width="4.1796875" style="640" customWidth="1"/>
    <col min="15658" max="15659" width="11" style="640" customWidth="1"/>
    <col min="15660" max="15660" width="14.453125" style="640" customWidth="1"/>
    <col min="15661" max="15661" width="4.1796875" style="640" customWidth="1"/>
    <col min="15662" max="15662" width="14.453125" style="640" customWidth="1"/>
    <col min="15663" max="15859" width="11" style="640"/>
    <col min="15860" max="15860" width="41.453125" style="640" customWidth="1"/>
    <col min="15861" max="15864" width="10.7265625" style="640" customWidth="1"/>
    <col min="15865" max="15865" width="31.7265625" style="640" customWidth="1"/>
    <col min="15866" max="15866" width="3.81640625" style="640" customWidth="1"/>
    <col min="15867" max="15870" width="13.7265625" style="640" customWidth="1"/>
    <col min="15871" max="15871" width="17.7265625" style="640" customWidth="1"/>
    <col min="15872" max="15872" width="33.7265625" style="640" customWidth="1"/>
    <col min="15873" max="15876" width="11" style="640" customWidth="1"/>
    <col min="15877" max="15877" width="53.26953125" style="640" customWidth="1"/>
    <col min="15878" max="15884" width="11" style="640" customWidth="1"/>
    <col min="15885" max="15889" width="14.453125" style="640" customWidth="1"/>
    <col min="15890" max="15890" width="37.26953125" style="640" customWidth="1"/>
    <col min="15891" max="15892" width="11" style="640" customWidth="1"/>
    <col min="15893" max="15902" width="9.81640625" style="640" customWidth="1"/>
    <col min="15903" max="15906" width="11" style="640" customWidth="1"/>
    <col min="15907" max="15907" width="14.453125" style="640" customWidth="1"/>
    <col min="15908" max="15908" width="4.1796875" style="640" customWidth="1"/>
    <col min="15909" max="15909" width="13.26953125" style="640" customWidth="1"/>
    <col min="15910" max="15910" width="28.1796875" style="640" customWidth="1"/>
    <col min="15911" max="15911" width="11" style="640" customWidth="1"/>
    <col min="15912" max="15912" width="14.453125" style="640" customWidth="1"/>
    <col min="15913" max="15913" width="4.1796875" style="640" customWidth="1"/>
    <col min="15914" max="15915" width="11" style="640" customWidth="1"/>
    <col min="15916" max="15916" width="14.453125" style="640" customWidth="1"/>
    <col min="15917" max="15917" width="4.1796875" style="640" customWidth="1"/>
    <col min="15918" max="15918" width="14.453125" style="640" customWidth="1"/>
    <col min="15919" max="16115" width="11" style="640"/>
    <col min="16116" max="16116" width="41.453125" style="640" customWidth="1"/>
    <col min="16117" max="16120" width="10.7265625" style="640" customWidth="1"/>
    <col min="16121" max="16121" width="31.7265625" style="640" customWidth="1"/>
    <col min="16122" max="16122" width="3.81640625" style="640" customWidth="1"/>
    <col min="16123" max="16126" width="13.7265625" style="640" customWidth="1"/>
    <col min="16127" max="16127" width="17.7265625" style="640" customWidth="1"/>
    <col min="16128" max="16128" width="33.7265625" style="640" customWidth="1"/>
    <col min="16129" max="16132" width="11" style="640" customWidth="1"/>
    <col min="16133" max="16133" width="53.26953125" style="640" customWidth="1"/>
    <col min="16134" max="16140" width="11" style="640" customWidth="1"/>
    <col min="16141" max="16145" width="14.453125" style="640" customWidth="1"/>
    <col min="16146" max="16146" width="37.26953125" style="640" customWidth="1"/>
    <col min="16147" max="16148" width="11" style="640" customWidth="1"/>
    <col min="16149" max="16158" width="9.81640625" style="640" customWidth="1"/>
    <col min="16159" max="16162" width="11" style="640" customWidth="1"/>
    <col min="16163" max="16163" width="14.453125" style="640" customWidth="1"/>
    <col min="16164" max="16164" width="4.1796875" style="640" customWidth="1"/>
    <col min="16165" max="16165" width="13.26953125" style="640" customWidth="1"/>
    <col min="16166" max="16166" width="28.1796875" style="640" customWidth="1"/>
    <col min="16167" max="16167" width="11" style="640" customWidth="1"/>
    <col min="16168" max="16168" width="14.453125" style="640" customWidth="1"/>
    <col min="16169" max="16169" width="4.1796875" style="640" customWidth="1"/>
    <col min="16170" max="16171" width="11" style="640" customWidth="1"/>
    <col min="16172" max="16172" width="14.453125" style="640" customWidth="1"/>
    <col min="16173" max="16173" width="4.1796875" style="640" customWidth="1"/>
    <col min="16174" max="16174" width="14.453125" style="640" customWidth="1"/>
    <col min="16175" max="16384" width="11" style="640"/>
  </cols>
  <sheetData>
    <row r="1" spans="1:8" ht="24.75" customHeight="1">
      <c r="A1" s="637" t="s">
        <v>502</v>
      </c>
      <c r="D1" s="639"/>
      <c r="E1" s="1929" t="s">
        <v>503</v>
      </c>
      <c r="F1" s="1929"/>
    </row>
    <row r="2" spans="1:8" ht="18.649999999999999" customHeight="1">
      <c r="F2" s="641"/>
    </row>
    <row r="3" spans="1:8" ht="19" customHeight="1">
      <c r="A3" s="1192" t="s">
        <v>560</v>
      </c>
      <c r="B3" s="1193"/>
      <c r="C3" s="1193"/>
      <c r="D3" s="1193"/>
      <c r="E3" s="1193"/>
      <c r="F3" s="642" t="s">
        <v>1762</v>
      </c>
      <c r="H3" s="639"/>
    </row>
    <row r="4" spans="1:8" ht="19" customHeight="1">
      <c r="A4" s="1194" t="s">
        <v>561</v>
      </c>
      <c r="B4" s="1193"/>
      <c r="C4" s="1193"/>
      <c r="D4" s="1193"/>
      <c r="E4" s="1930" t="s">
        <v>562</v>
      </c>
      <c r="F4" s="1930"/>
    </row>
    <row r="5" spans="1:8" ht="11.5" customHeight="1">
      <c r="A5" s="643"/>
      <c r="B5" s="148"/>
      <c r="C5" s="148"/>
      <c r="D5" s="148"/>
      <c r="E5" s="148"/>
    </row>
    <row r="6" spans="1:8" ht="13.5" customHeight="1">
      <c r="A6" s="1732" t="s">
        <v>2309</v>
      </c>
      <c r="B6" s="1931" t="s">
        <v>563</v>
      </c>
      <c r="C6" s="1932"/>
      <c r="D6" s="1933" t="s">
        <v>564</v>
      </c>
      <c r="E6" s="1933"/>
      <c r="F6" s="1731" t="s">
        <v>2310</v>
      </c>
    </row>
    <row r="7" spans="1:8" ht="13" customHeight="1">
      <c r="B7" s="1934" t="s">
        <v>565</v>
      </c>
      <c r="C7" s="1934"/>
      <c r="D7" s="1935" t="s">
        <v>2363</v>
      </c>
      <c r="E7" s="1935"/>
      <c r="F7" s="644"/>
      <c r="G7" s="644"/>
    </row>
    <row r="8" spans="1:8" ht="13" customHeight="1">
      <c r="A8" s="1827" t="s">
        <v>2365</v>
      </c>
      <c r="B8" s="645" t="s">
        <v>16</v>
      </c>
      <c r="C8" s="645" t="s">
        <v>278</v>
      </c>
      <c r="D8" s="645" t="s">
        <v>16</v>
      </c>
      <c r="E8" s="645" t="s">
        <v>278</v>
      </c>
      <c r="F8" s="1761" t="s">
        <v>2364</v>
      </c>
      <c r="G8" s="644"/>
    </row>
    <row r="9" spans="1:8" ht="13" customHeight="1">
      <c r="B9" s="645" t="s">
        <v>379</v>
      </c>
      <c r="C9" s="645" t="s">
        <v>566</v>
      </c>
      <c r="D9" s="645" t="s">
        <v>379</v>
      </c>
      <c r="E9" s="645" t="s">
        <v>566</v>
      </c>
      <c r="F9" s="646"/>
      <c r="G9" s="645"/>
    </row>
    <row r="10" spans="1:8" s="650" customFormat="1" ht="5.15" customHeight="1">
      <c r="A10" s="648" t="s">
        <v>263</v>
      </c>
      <c r="B10" s="649"/>
      <c r="C10" s="649"/>
      <c r="D10" s="649"/>
      <c r="E10" s="649"/>
      <c r="F10" s="1761"/>
      <c r="G10" s="1761"/>
    </row>
    <row r="11" spans="1:8" s="647" customFormat="1" ht="11.5" customHeight="1">
      <c r="A11" s="1540" t="s">
        <v>540</v>
      </c>
      <c r="B11" s="1541">
        <f t="shared" ref="B11:C11" si="0">B26+B25+B19+B18+B12</f>
        <v>356129</v>
      </c>
      <c r="C11" s="1541">
        <f t="shared" si="0"/>
        <v>187658</v>
      </c>
      <c r="D11" s="1541">
        <f>D26+D25+D19+D18+D12</f>
        <v>20258</v>
      </c>
      <c r="E11" s="1541">
        <f>E26+E25+E19+E18+E12</f>
        <v>6345</v>
      </c>
      <c r="F11" s="1936" t="s">
        <v>567</v>
      </c>
      <c r="G11" s="1936"/>
    </row>
    <row r="12" spans="1:8" s="647" customFormat="1" ht="11.15" customHeight="1">
      <c r="A12" s="652" t="s">
        <v>972</v>
      </c>
      <c r="B12" s="1538">
        <f>SUM(B13:B17)</f>
        <v>114553</v>
      </c>
      <c r="C12" s="1538">
        <f t="shared" ref="C12:E12" si="1">SUM(C13:C17)</f>
        <v>56217</v>
      </c>
      <c r="D12" s="1538">
        <f t="shared" si="1"/>
        <v>9278</v>
      </c>
      <c r="E12" s="1538">
        <f t="shared" si="1"/>
        <v>2690</v>
      </c>
      <c r="F12" s="653" t="s">
        <v>569</v>
      </c>
      <c r="G12" s="651"/>
    </row>
    <row r="13" spans="1:8" s="647" customFormat="1" ht="11.15" customHeight="1">
      <c r="A13" s="654" t="s">
        <v>590</v>
      </c>
      <c r="B13" s="662">
        <v>56483</v>
      </c>
      <c r="C13" s="662">
        <v>27839</v>
      </c>
      <c r="D13" s="662">
        <v>4212</v>
      </c>
      <c r="E13" s="662">
        <v>1196</v>
      </c>
      <c r="F13" s="655" t="s">
        <v>569</v>
      </c>
      <c r="G13" s="656"/>
    </row>
    <row r="14" spans="1:8" s="647" customFormat="1" ht="11.15" customHeight="1">
      <c r="A14" s="654" t="s">
        <v>1888</v>
      </c>
      <c r="B14" s="662">
        <v>57688</v>
      </c>
      <c r="C14" s="662">
        <v>28267</v>
      </c>
      <c r="D14" s="662">
        <v>5025</v>
      </c>
      <c r="E14" s="662">
        <v>1489</v>
      </c>
      <c r="F14" s="655" t="s">
        <v>571</v>
      </c>
      <c r="G14" s="656"/>
    </row>
    <row r="15" spans="1:8" s="647" customFormat="1" ht="11.15" customHeight="1">
      <c r="A15" s="654" t="s">
        <v>1887</v>
      </c>
      <c r="B15" s="662">
        <v>71</v>
      </c>
      <c r="C15" s="662">
        <v>43</v>
      </c>
      <c r="D15" s="662">
        <v>2</v>
      </c>
      <c r="E15" s="662">
        <v>0</v>
      </c>
      <c r="F15" s="655" t="s">
        <v>572</v>
      </c>
      <c r="G15" s="656"/>
    </row>
    <row r="16" spans="1:8" s="650" customFormat="1" ht="11.9" customHeight="1">
      <c r="A16" s="654" t="s">
        <v>1889</v>
      </c>
      <c r="B16" s="662">
        <v>0</v>
      </c>
      <c r="C16" s="662">
        <v>0</v>
      </c>
      <c r="D16" s="662">
        <v>0</v>
      </c>
      <c r="E16" s="662">
        <v>0</v>
      </c>
      <c r="F16" s="655" t="s">
        <v>1584</v>
      </c>
      <c r="G16" s="656"/>
    </row>
    <row r="17" spans="1:7" s="650" customFormat="1" ht="11.9" customHeight="1">
      <c r="A17" s="654" t="s">
        <v>2366</v>
      </c>
      <c r="B17" s="662">
        <v>311</v>
      </c>
      <c r="C17" s="662">
        <v>68</v>
      </c>
      <c r="D17" s="662">
        <v>39</v>
      </c>
      <c r="E17" s="662">
        <v>5</v>
      </c>
      <c r="F17" s="655" t="s">
        <v>2367</v>
      </c>
      <c r="G17" s="656"/>
    </row>
    <row r="18" spans="1:7" s="650" customFormat="1" ht="11.9" customHeight="1">
      <c r="A18" s="652" t="s">
        <v>1585</v>
      </c>
      <c r="B18" s="1538">
        <v>632</v>
      </c>
      <c r="C18" s="1538">
        <v>254</v>
      </c>
      <c r="D18" s="1538">
        <v>26</v>
      </c>
      <c r="E18" s="1538">
        <v>13</v>
      </c>
      <c r="F18" s="653" t="s">
        <v>573</v>
      </c>
      <c r="G18" s="656"/>
    </row>
    <row r="19" spans="1:7" s="650" customFormat="1" ht="11.9" customHeight="1">
      <c r="A19" s="652" t="s">
        <v>575</v>
      </c>
      <c r="B19" s="1538">
        <f>SUM(B20:B24)</f>
        <v>231409</v>
      </c>
      <c r="C19" s="1538">
        <f t="shared" ref="C19:E19" si="2">SUM(C20:C24)</f>
        <v>127170</v>
      </c>
      <c r="D19" s="1538">
        <f t="shared" si="2"/>
        <v>10599</v>
      </c>
      <c r="E19" s="1538">
        <f t="shared" si="2"/>
        <v>3557</v>
      </c>
      <c r="F19" s="653" t="s">
        <v>574</v>
      </c>
      <c r="G19" s="656"/>
    </row>
    <row r="20" spans="1:7" s="650" customFormat="1" ht="11.15" customHeight="1">
      <c r="A20" s="654" t="s">
        <v>1890</v>
      </c>
      <c r="B20" s="662">
        <v>42917</v>
      </c>
      <c r="C20" s="662">
        <v>21627</v>
      </c>
      <c r="D20" s="662">
        <v>2882</v>
      </c>
      <c r="E20" s="662">
        <v>907</v>
      </c>
      <c r="F20" s="655" t="s">
        <v>576</v>
      </c>
      <c r="G20" s="656"/>
    </row>
    <row r="21" spans="1:7" s="650" customFormat="1" ht="11.15" customHeight="1">
      <c r="A21" s="654" t="s">
        <v>1892</v>
      </c>
      <c r="B21" s="662">
        <v>187728</v>
      </c>
      <c r="C21" s="662">
        <v>105250</v>
      </c>
      <c r="D21" s="662">
        <v>7671</v>
      </c>
      <c r="E21" s="662">
        <v>2640</v>
      </c>
      <c r="F21" s="655" t="s">
        <v>577</v>
      </c>
      <c r="G21" s="656"/>
    </row>
    <row r="22" spans="1:7" s="650" customFormat="1" ht="11.15" customHeight="1">
      <c r="A22" s="654" t="s">
        <v>1891</v>
      </c>
      <c r="B22" s="662">
        <v>165</v>
      </c>
      <c r="C22" s="662">
        <v>99</v>
      </c>
      <c r="D22" s="662">
        <v>3</v>
      </c>
      <c r="E22" s="662">
        <v>2</v>
      </c>
      <c r="F22" s="655" t="s">
        <v>578</v>
      </c>
      <c r="G22" s="656"/>
    </row>
    <row r="23" spans="1:7" s="650" customFormat="1" ht="11.15" customHeight="1">
      <c r="A23" s="654" t="s">
        <v>1893</v>
      </c>
      <c r="B23" s="662">
        <v>13</v>
      </c>
      <c r="C23" s="662">
        <v>8</v>
      </c>
      <c r="D23" s="662">
        <v>1</v>
      </c>
      <c r="E23" s="662">
        <v>1</v>
      </c>
      <c r="F23" s="655" t="s">
        <v>579</v>
      </c>
      <c r="G23" s="656"/>
    </row>
    <row r="24" spans="1:7" s="650" customFormat="1" ht="11.15" customHeight="1">
      <c r="A24" s="654" t="s">
        <v>2369</v>
      </c>
      <c r="B24" s="662">
        <v>586</v>
      </c>
      <c r="C24" s="662">
        <v>186</v>
      </c>
      <c r="D24" s="662">
        <v>42</v>
      </c>
      <c r="E24" s="662">
        <v>7</v>
      </c>
      <c r="F24" s="655" t="s">
        <v>2368</v>
      </c>
      <c r="G24" s="656"/>
    </row>
    <row r="25" spans="1:7" s="650" customFormat="1" ht="11.9" customHeight="1">
      <c r="A25" s="652" t="s">
        <v>1884</v>
      </c>
      <c r="B25" s="1538">
        <v>7055</v>
      </c>
      <c r="C25" s="1538">
        <v>3010</v>
      </c>
      <c r="D25" s="1538">
        <v>86</v>
      </c>
      <c r="E25" s="1538">
        <v>18</v>
      </c>
      <c r="F25" s="653" t="s">
        <v>581</v>
      </c>
      <c r="G25" s="656"/>
    </row>
    <row r="26" spans="1:7" s="650" customFormat="1" ht="11.9" customHeight="1">
      <c r="A26" s="652" t="s">
        <v>647</v>
      </c>
      <c r="B26" s="1538">
        <f>SUM(B27:B29)</f>
        <v>2480</v>
      </c>
      <c r="C26" s="1538">
        <f t="shared" ref="C26:E26" si="3">SUM(C27:C29)</f>
        <v>1007</v>
      </c>
      <c r="D26" s="1538">
        <f t="shared" si="3"/>
        <v>269</v>
      </c>
      <c r="E26" s="1538">
        <f t="shared" si="3"/>
        <v>67</v>
      </c>
      <c r="F26" s="653" t="s">
        <v>583</v>
      </c>
      <c r="G26" s="656"/>
    </row>
    <row r="27" spans="1:7" s="650" customFormat="1" ht="11.15" customHeight="1">
      <c r="A27" s="654" t="s">
        <v>1894</v>
      </c>
      <c r="B27" s="662">
        <v>858</v>
      </c>
      <c r="C27" s="662">
        <v>159</v>
      </c>
      <c r="D27" s="662">
        <v>82</v>
      </c>
      <c r="E27" s="662">
        <v>7</v>
      </c>
      <c r="F27" s="655" t="s">
        <v>584</v>
      </c>
      <c r="G27" s="656"/>
    </row>
    <row r="28" spans="1:7" s="650" customFormat="1" ht="11.15" customHeight="1">
      <c r="A28" s="654" t="s">
        <v>1895</v>
      </c>
      <c r="B28" s="662">
        <v>0</v>
      </c>
      <c r="C28" s="662">
        <v>0</v>
      </c>
      <c r="D28" s="662">
        <v>0</v>
      </c>
      <c r="E28" s="662">
        <v>0</v>
      </c>
      <c r="F28" s="655" t="s">
        <v>586</v>
      </c>
      <c r="G28" s="656"/>
    </row>
    <row r="29" spans="1:7" s="650" customFormat="1" ht="11.15" customHeight="1">
      <c r="A29" s="654" t="s">
        <v>1896</v>
      </c>
      <c r="B29" s="662">
        <v>1622</v>
      </c>
      <c r="C29" s="662">
        <v>848</v>
      </c>
      <c r="D29" s="662">
        <v>187</v>
      </c>
      <c r="E29" s="662">
        <v>60</v>
      </c>
      <c r="F29" s="655" t="s">
        <v>587</v>
      </c>
      <c r="G29" s="656"/>
    </row>
    <row r="30" spans="1:7" s="650" customFormat="1" ht="11.9" customHeight="1">
      <c r="A30" s="651" t="s">
        <v>588</v>
      </c>
      <c r="B30" s="528">
        <f>B36+B39+B48+B53+B31</f>
        <v>308045</v>
      </c>
      <c r="C30" s="528">
        <f>C36+C39+C48+C53+C31</f>
        <v>163893</v>
      </c>
      <c r="D30" s="528">
        <f>D36+D39+D48+D53+D31</f>
        <v>37609</v>
      </c>
      <c r="E30" s="528">
        <f>E36+E39+E48+E53+E31</f>
        <v>11751</v>
      </c>
      <c r="F30" s="1928" t="s">
        <v>589</v>
      </c>
      <c r="G30" s="1928"/>
    </row>
    <row r="31" spans="1:7" s="647" customFormat="1" ht="11.9" customHeight="1">
      <c r="A31" s="657" t="s">
        <v>972</v>
      </c>
      <c r="B31" s="1538">
        <f>SUM(B32:B35)</f>
        <v>98323</v>
      </c>
      <c r="C31" s="1538">
        <f t="shared" ref="C31:E31" si="4">SUM(C32:C35)</f>
        <v>47713</v>
      </c>
      <c r="D31" s="1538">
        <f t="shared" si="4"/>
        <v>16305</v>
      </c>
      <c r="E31" s="1538">
        <f t="shared" si="4"/>
        <v>4594</v>
      </c>
      <c r="F31" s="657" t="s">
        <v>2167</v>
      </c>
      <c r="G31" s="656"/>
    </row>
    <row r="32" spans="1:7" s="647" customFormat="1" ht="11.9" customHeight="1">
      <c r="A32" s="654" t="s">
        <v>590</v>
      </c>
      <c r="B32" s="662">
        <v>51344</v>
      </c>
      <c r="C32" s="662">
        <v>24982</v>
      </c>
      <c r="D32" s="662">
        <v>9214</v>
      </c>
      <c r="E32" s="662">
        <v>2566</v>
      </c>
      <c r="F32" s="655" t="s">
        <v>569</v>
      </c>
      <c r="G32" s="656"/>
    </row>
    <row r="33" spans="1:8" s="647" customFormat="1" ht="11.9" customHeight="1">
      <c r="A33" s="654" t="s">
        <v>2371</v>
      </c>
      <c r="B33" s="662">
        <v>46802</v>
      </c>
      <c r="C33" s="662">
        <v>22651</v>
      </c>
      <c r="D33" s="662">
        <v>7074</v>
      </c>
      <c r="E33" s="662">
        <v>2027</v>
      </c>
      <c r="F33" s="655" t="s">
        <v>571</v>
      </c>
      <c r="G33" s="656"/>
    </row>
    <row r="34" spans="1:8" s="647" customFormat="1" ht="11.25" customHeight="1">
      <c r="A34" s="654" t="s">
        <v>1887</v>
      </c>
      <c r="B34" s="662">
        <v>68</v>
      </c>
      <c r="C34" s="662">
        <v>43</v>
      </c>
      <c r="D34" s="662">
        <v>5</v>
      </c>
      <c r="E34" s="662">
        <v>1</v>
      </c>
      <c r="F34" s="655" t="s">
        <v>572</v>
      </c>
      <c r="G34" s="656"/>
    </row>
    <row r="35" spans="1:8" s="647" customFormat="1" ht="11.25" customHeight="1">
      <c r="A35" s="654" t="s">
        <v>2366</v>
      </c>
      <c r="B35" s="662">
        <v>109</v>
      </c>
      <c r="C35" s="662">
        <v>37</v>
      </c>
      <c r="D35" s="662">
        <v>12</v>
      </c>
      <c r="E35" s="662">
        <v>0</v>
      </c>
      <c r="F35" s="655" t="s">
        <v>2367</v>
      </c>
      <c r="G35" s="656"/>
    </row>
    <row r="36" spans="1:8" s="650" customFormat="1" ht="11.9" customHeight="1">
      <c r="A36" s="657" t="s">
        <v>1585</v>
      </c>
      <c r="B36" s="1538">
        <f>SUM(B37:B38)</f>
        <v>490</v>
      </c>
      <c r="C36" s="1538">
        <f t="shared" ref="C36:E36" si="5">SUM(C37:C38)</f>
        <v>163</v>
      </c>
      <c r="D36" s="1538">
        <f t="shared" si="5"/>
        <v>41</v>
      </c>
      <c r="E36" s="1538">
        <f t="shared" si="5"/>
        <v>8</v>
      </c>
      <c r="F36" s="657" t="s">
        <v>2166</v>
      </c>
      <c r="G36" s="656"/>
    </row>
    <row r="37" spans="1:8" s="650" customFormat="1" ht="11.15" customHeight="1">
      <c r="A37" s="110" t="s">
        <v>591</v>
      </c>
      <c r="B37" s="662">
        <v>447</v>
      </c>
      <c r="C37" s="662">
        <v>140</v>
      </c>
      <c r="D37" s="662">
        <v>38</v>
      </c>
      <c r="E37" s="662">
        <v>7</v>
      </c>
      <c r="F37" s="659" t="s">
        <v>592</v>
      </c>
      <c r="G37" s="656"/>
    </row>
    <row r="38" spans="1:8" s="650" customFormat="1" ht="11.15" customHeight="1">
      <c r="A38" s="110" t="s">
        <v>593</v>
      </c>
      <c r="B38" s="662">
        <v>43</v>
      </c>
      <c r="C38" s="662">
        <v>23</v>
      </c>
      <c r="D38" s="662">
        <v>3</v>
      </c>
      <c r="E38" s="662">
        <v>1</v>
      </c>
      <c r="F38" s="659" t="s">
        <v>594</v>
      </c>
      <c r="G38" s="656"/>
    </row>
    <row r="39" spans="1:8" s="650" customFormat="1" ht="11.9" customHeight="1">
      <c r="A39" s="660" t="s">
        <v>575</v>
      </c>
      <c r="B39" s="1538">
        <f>SUM(B40:B47)</f>
        <v>184659</v>
      </c>
      <c r="C39" s="1538">
        <f t="shared" ref="C39:E39" si="6">SUM(C40:C47)</f>
        <v>102659</v>
      </c>
      <c r="D39" s="1538">
        <f t="shared" si="6"/>
        <v>19857</v>
      </c>
      <c r="E39" s="1538">
        <f t="shared" si="6"/>
        <v>6683</v>
      </c>
      <c r="F39" s="660" t="s">
        <v>574</v>
      </c>
      <c r="G39" s="651"/>
    </row>
    <row r="40" spans="1:8" s="647" customFormat="1" ht="11.15" customHeight="1">
      <c r="A40" s="110" t="s">
        <v>595</v>
      </c>
      <c r="B40" s="662">
        <v>54323</v>
      </c>
      <c r="C40" s="662">
        <v>27505</v>
      </c>
      <c r="D40" s="662">
        <v>10910</v>
      </c>
      <c r="E40" s="662">
        <v>3636</v>
      </c>
      <c r="F40" s="659" t="s">
        <v>596</v>
      </c>
      <c r="G40" s="651"/>
    </row>
    <row r="41" spans="1:8" s="647" customFormat="1" ht="11.15" customHeight="1">
      <c r="A41" s="110" t="s">
        <v>597</v>
      </c>
      <c r="B41" s="662">
        <v>109733</v>
      </c>
      <c r="C41" s="662">
        <v>62555</v>
      </c>
      <c r="D41" s="662">
        <v>8757</v>
      </c>
      <c r="E41" s="662">
        <v>2966</v>
      </c>
      <c r="F41" s="659" t="s">
        <v>598</v>
      </c>
      <c r="G41" s="656"/>
    </row>
    <row r="42" spans="1:8" s="650" customFormat="1" ht="11.15" customHeight="1">
      <c r="A42" s="661" t="s">
        <v>599</v>
      </c>
      <c r="B42" s="662">
        <v>81</v>
      </c>
      <c r="C42" s="662">
        <v>43</v>
      </c>
      <c r="D42" s="662">
        <v>1</v>
      </c>
      <c r="E42" s="662">
        <v>1</v>
      </c>
      <c r="F42" s="659" t="s">
        <v>600</v>
      </c>
      <c r="G42" s="656"/>
    </row>
    <row r="43" spans="1:8" s="650" customFormat="1" ht="11.15" customHeight="1">
      <c r="A43" s="661" t="s">
        <v>601</v>
      </c>
      <c r="B43" s="662">
        <v>6</v>
      </c>
      <c r="C43" s="662">
        <v>4</v>
      </c>
      <c r="D43" s="662">
        <v>1</v>
      </c>
      <c r="E43" s="662">
        <v>0</v>
      </c>
      <c r="F43" s="659" t="s">
        <v>602</v>
      </c>
      <c r="G43" s="656"/>
    </row>
    <row r="44" spans="1:8" s="650" customFormat="1" ht="11.15" customHeight="1">
      <c r="A44" s="654" t="s">
        <v>2372</v>
      </c>
      <c r="B44" s="662">
        <v>474</v>
      </c>
      <c r="C44" s="662">
        <v>163</v>
      </c>
      <c r="D44" s="662">
        <v>62</v>
      </c>
      <c r="E44" s="662">
        <v>18</v>
      </c>
      <c r="F44" s="655" t="s">
        <v>2368</v>
      </c>
      <c r="G44" s="656"/>
    </row>
    <row r="45" spans="1:8" s="650" customFormat="1" ht="11.15" customHeight="1">
      <c r="A45" s="110" t="s">
        <v>603</v>
      </c>
      <c r="B45" s="662">
        <v>1006</v>
      </c>
      <c r="C45" s="662">
        <v>556</v>
      </c>
      <c r="D45" s="662">
        <v>22</v>
      </c>
      <c r="E45" s="662">
        <v>8</v>
      </c>
      <c r="F45" s="659" t="s">
        <v>604</v>
      </c>
      <c r="G45" s="656"/>
      <c r="H45" s="662"/>
    </row>
    <row r="46" spans="1:8" s="650" customFormat="1" ht="14.5">
      <c r="A46" s="110" t="s">
        <v>605</v>
      </c>
      <c r="B46" s="662">
        <v>18975</v>
      </c>
      <c r="C46" s="662">
        <v>11795</v>
      </c>
      <c r="D46" s="662">
        <v>104</v>
      </c>
      <c r="E46" s="662">
        <v>54</v>
      </c>
      <c r="F46" s="659" t="s">
        <v>606</v>
      </c>
      <c r="G46" s="656"/>
      <c r="H46" s="662"/>
    </row>
    <row r="47" spans="1:8" s="647" customFormat="1" ht="11.15" customHeight="1">
      <c r="A47" s="110" t="s">
        <v>607</v>
      </c>
      <c r="B47" s="662">
        <v>61</v>
      </c>
      <c r="C47" s="662">
        <v>38</v>
      </c>
      <c r="D47" s="662">
        <v>0</v>
      </c>
      <c r="E47" s="662">
        <v>0</v>
      </c>
      <c r="F47" s="659" t="s">
        <v>608</v>
      </c>
      <c r="G47" s="110"/>
      <c r="H47" s="662"/>
    </row>
    <row r="48" spans="1:8" s="650" customFormat="1" ht="11.9" customHeight="1">
      <c r="A48" s="660" t="s">
        <v>1884</v>
      </c>
      <c r="B48" s="1538">
        <f>SUM(B49:B52)</f>
        <v>22189</v>
      </c>
      <c r="C48" s="1538">
        <f t="shared" ref="C48:E48" si="7">SUM(C49:C52)</f>
        <v>12404</v>
      </c>
      <c r="D48" s="1538">
        <f t="shared" si="7"/>
        <v>1118</v>
      </c>
      <c r="E48" s="1538">
        <f t="shared" si="7"/>
        <v>394</v>
      </c>
      <c r="F48" s="660" t="s">
        <v>581</v>
      </c>
      <c r="G48" s="663"/>
    </row>
    <row r="49" spans="1:7" s="650" customFormat="1" ht="11.15" customHeight="1">
      <c r="A49" s="110" t="s">
        <v>609</v>
      </c>
      <c r="B49" s="662">
        <v>17768</v>
      </c>
      <c r="C49" s="662">
        <v>10728</v>
      </c>
      <c r="D49" s="662">
        <v>949</v>
      </c>
      <c r="E49" s="662">
        <v>355</v>
      </c>
      <c r="F49" s="659" t="s">
        <v>2370</v>
      </c>
      <c r="G49" s="110"/>
    </row>
    <row r="50" spans="1:7" s="650" customFormat="1" ht="11.15" customHeight="1">
      <c r="A50" s="110" t="s">
        <v>1885</v>
      </c>
      <c r="B50" s="662">
        <v>1278</v>
      </c>
      <c r="C50" s="662">
        <v>432</v>
      </c>
      <c r="D50" s="662">
        <v>48</v>
      </c>
      <c r="E50" s="662">
        <v>8</v>
      </c>
      <c r="F50" s="659" t="s">
        <v>610</v>
      </c>
      <c r="G50" s="110"/>
    </row>
    <row r="51" spans="1:7" s="650" customFormat="1" ht="11.15" customHeight="1">
      <c r="A51" s="110" t="s">
        <v>1886</v>
      </c>
      <c r="B51" s="662">
        <v>2769</v>
      </c>
      <c r="C51" s="662">
        <v>989</v>
      </c>
      <c r="D51" s="662">
        <v>87</v>
      </c>
      <c r="E51" s="662">
        <v>14</v>
      </c>
      <c r="F51" s="659" t="s">
        <v>611</v>
      </c>
      <c r="G51" s="110"/>
    </row>
    <row r="52" spans="1:7" s="650" customFormat="1" ht="11.15" customHeight="1">
      <c r="A52" s="110" t="s">
        <v>612</v>
      </c>
      <c r="B52" s="662">
        <v>374</v>
      </c>
      <c r="C52" s="662">
        <v>255</v>
      </c>
      <c r="D52" s="662">
        <v>34</v>
      </c>
      <c r="E52" s="662">
        <v>17</v>
      </c>
      <c r="F52" s="659" t="s">
        <v>613</v>
      </c>
      <c r="G52" s="110"/>
    </row>
    <row r="53" spans="1:7" ht="11.9" customHeight="1">
      <c r="A53" s="660" t="s">
        <v>647</v>
      </c>
      <c r="B53" s="1538">
        <f>SUM(B54:B56)</f>
        <v>2384</v>
      </c>
      <c r="C53" s="1538">
        <f t="shared" ref="C53:E53" si="8">SUM(C54:C56)</f>
        <v>954</v>
      </c>
      <c r="D53" s="1538">
        <f t="shared" si="8"/>
        <v>288</v>
      </c>
      <c r="E53" s="1538">
        <f t="shared" si="8"/>
        <v>72</v>
      </c>
      <c r="F53" s="660" t="s">
        <v>583</v>
      </c>
      <c r="G53" s="110"/>
    </row>
    <row r="54" spans="1:7" s="110" customFormat="1" ht="11.15" customHeight="1">
      <c r="A54" s="110" t="s">
        <v>1748</v>
      </c>
      <c r="B54" s="662">
        <v>856</v>
      </c>
      <c r="C54" s="662">
        <v>169</v>
      </c>
      <c r="D54" s="662">
        <v>121</v>
      </c>
      <c r="E54" s="662">
        <v>19</v>
      </c>
      <c r="F54" s="659" t="s">
        <v>584</v>
      </c>
    </row>
    <row r="55" spans="1:7" ht="11.15" customHeight="1">
      <c r="A55" s="110" t="s">
        <v>1749</v>
      </c>
      <c r="B55" s="662">
        <v>17</v>
      </c>
      <c r="C55" s="662">
        <v>3</v>
      </c>
      <c r="D55" s="662">
        <v>0</v>
      </c>
      <c r="E55" s="662">
        <v>0</v>
      </c>
      <c r="F55" s="659" t="s">
        <v>586</v>
      </c>
      <c r="G55" s="110"/>
    </row>
    <row r="56" spans="1:7" ht="11.15" customHeight="1">
      <c r="A56" s="110" t="s">
        <v>1750</v>
      </c>
      <c r="B56" s="662">
        <v>1511</v>
      </c>
      <c r="C56" s="662">
        <v>782</v>
      </c>
      <c r="D56" s="662">
        <v>167</v>
      </c>
      <c r="E56" s="662">
        <v>53</v>
      </c>
      <c r="F56" s="659" t="s">
        <v>587</v>
      </c>
      <c r="G56" s="110"/>
    </row>
    <row r="57" spans="1:7" s="664" customFormat="1" ht="16.5" customHeight="1">
      <c r="A57" s="651" t="s">
        <v>616</v>
      </c>
      <c r="B57" s="1539">
        <f>B58+B66+B69+B82+B88</f>
        <v>386361</v>
      </c>
      <c r="C57" s="1539">
        <f>C58+C66+C69+C82+C88</f>
        <v>209641</v>
      </c>
      <c r="D57" s="1539">
        <f>D58+D66+D69+D82+D88</f>
        <v>52091</v>
      </c>
      <c r="E57" s="1539">
        <f>E58+E66+E69+E82+E88</f>
        <v>23676</v>
      </c>
      <c r="F57" s="1928" t="s">
        <v>617</v>
      </c>
      <c r="G57" s="1928"/>
    </row>
    <row r="58" spans="1:7" ht="11.9" customHeight="1">
      <c r="A58" s="660" t="s">
        <v>570</v>
      </c>
      <c r="B58" s="1538">
        <f>SUM(B59:B65)</f>
        <v>144288</v>
      </c>
      <c r="C58" s="1538">
        <f t="shared" ref="C58:E58" si="9">SUM(C59:C65)</f>
        <v>76864</v>
      </c>
      <c r="D58" s="1538">
        <f t="shared" si="9"/>
        <v>7065</v>
      </c>
      <c r="E58" s="1538">
        <f t="shared" si="9"/>
        <v>2682</v>
      </c>
      <c r="F58" s="660" t="s">
        <v>569</v>
      </c>
      <c r="G58" s="110"/>
    </row>
    <row r="59" spans="1:7" ht="11.15" customHeight="1">
      <c r="A59" s="110" t="s">
        <v>618</v>
      </c>
      <c r="B59" s="662">
        <v>21429</v>
      </c>
      <c r="C59" s="662">
        <v>12026</v>
      </c>
      <c r="D59" s="662">
        <v>1068</v>
      </c>
      <c r="E59" s="662">
        <v>391</v>
      </c>
      <c r="F59" s="659" t="s">
        <v>619</v>
      </c>
      <c r="G59" s="110"/>
    </row>
    <row r="60" spans="1:7" ht="11.15" customHeight="1">
      <c r="A60" s="110" t="s">
        <v>620</v>
      </c>
      <c r="B60" s="662">
        <v>18945</v>
      </c>
      <c r="C60" s="662">
        <v>10370</v>
      </c>
      <c r="D60" s="662">
        <v>765</v>
      </c>
      <c r="E60" s="662">
        <v>307</v>
      </c>
      <c r="F60" s="659" t="s">
        <v>621</v>
      </c>
      <c r="G60" s="110"/>
    </row>
    <row r="61" spans="1:7" ht="11.15" customHeight="1">
      <c r="A61" s="110" t="s">
        <v>1588</v>
      </c>
      <c r="B61" s="662">
        <v>86</v>
      </c>
      <c r="C61" s="662">
        <v>51</v>
      </c>
      <c r="D61" s="662">
        <v>5</v>
      </c>
      <c r="E61" s="662">
        <v>3</v>
      </c>
      <c r="F61" s="659" t="s">
        <v>1589</v>
      </c>
    </row>
    <row r="62" spans="1:7" ht="11.15" customHeight="1">
      <c r="A62" s="654" t="s">
        <v>2373</v>
      </c>
      <c r="B62" s="662">
        <v>67</v>
      </c>
      <c r="C62" s="662">
        <v>17</v>
      </c>
      <c r="D62" s="662">
        <v>3</v>
      </c>
      <c r="E62" s="662">
        <v>0</v>
      </c>
      <c r="F62" s="655" t="s">
        <v>2374</v>
      </c>
    </row>
    <row r="63" spans="1:7" ht="11.15" customHeight="1">
      <c r="A63" s="110" t="s">
        <v>622</v>
      </c>
      <c r="B63" s="662">
        <v>67084</v>
      </c>
      <c r="C63" s="662">
        <v>35527</v>
      </c>
      <c r="D63" s="662">
        <v>3520</v>
      </c>
      <c r="E63" s="662">
        <v>1305</v>
      </c>
      <c r="F63" s="659" t="s">
        <v>623</v>
      </c>
    </row>
    <row r="64" spans="1:7" ht="11.15" customHeight="1">
      <c r="A64" s="110" t="s">
        <v>1591</v>
      </c>
      <c r="B64" s="662">
        <v>36628</v>
      </c>
      <c r="C64" s="662">
        <v>18860</v>
      </c>
      <c r="D64" s="662">
        <v>1704</v>
      </c>
      <c r="E64" s="662">
        <v>676</v>
      </c>
      <c r="F64" s="659" t="s">
        <v>1590</v>
      </c>
    </row>
    <row r="65" spans="1:8" ht="11.15" customHeight="1">
      <c r="A65" s="654" t="s">
        <v>2376</v>
      </c>
      <c r="B65" s="662">
        <v>49</v>
      </c>
      <c r="C65" s="662">
        <v>13</v>
      </c>
      <c r="D65" s="662">
        <v>0</v>
      </c>
      <c r="E65" s="662">
        <v>0</v>
      </c>
      <c r="F65" s="655" t="s">
        <v>2375</v>
      </c>
    </row>
    <row r="66" spans="1:8" ht="11.9" customHeight="1">
      <c r="A66" s="660" t="s">
        <v>1585</v>
      </c>
      <c r="B66" s="1538">
        <f>SUM(B67:B68)</f>
        <v>836</v>
      </c>
      <c r="C66" s="1538">
        <f t="shared" ref="C66:E66" si="10">SUM(C67:C68)</f>
        <v>305</v>
      </c>
      <c r="D66" s="1538">
        <f t="shared" si="10"/>
        <v>60</v>
      </c>
      <c r="E66" s="1538">
        <f t="shared" si="10"/>
        <v>19</v>
      </c>
      <c r="F66" s="660" t="s">
        <v>573</v>
      </c>
    </row>
    <row r="67" spans="1:8" ht="11.15" customHeight="1">
      <c r="A67" s="110" t="s">
        <v>591</v>
      </c>
      <c r="B67" s="662">
        <v>749</v>
      </c>
      <c r="C67" s="662">
        <v>258</v>
      </c>
      <c r="D67" s="662">
        <v>52</v>
      </c>
      <c r="E67" s="662">
        <v>18</v>
      </c>
      <c r="F67" s="659" t="s">
        <v>592</v>
      </c>
    </row>
    <row r="68" spans="1:8" ht="11.15" customHeight="1">
      <c r="A68" s="110" t="s">
        <v>593</v>
      </c>
      <c r="B68" s="662">
        <v>87</v>
      </c>
      <c r="C68" s="662">
        <v>47</v>
      </c>
      <c r="D68" s="662">
        <v>8</v>
      </c>
      <c r="E68" s="662">
        <v>1</v>
      </c>
      <c r="F68" s="659" t="s">
        <v>594</v>
      </c>
    </row>
    <row r="69" spans="1:8" ht="11.9" customHeight="1">
      <c r="A69" s="660" t="s">
        <v>575</v>
      </c>
      <c r="B69" s="1538">
        <f>SUM(B70:B81)</f>
        <v>212921</v>
      </c>
      <c r="C69" s="1538">
        <f>SUM(C70:C81)</f>
        <v>117266</v>
      </c>
      <c r="D69" s="1538">
        <f>SUM(D70:D81)</f>
        <v>41569</v>
      </c>
      <c r="E69" s="1538">
        <f>SUM(E70:E81)</f>
        <v>19606</v>
      </c>
      <c r="F69" s="660" t="s">
        <v>574</v>
      </c>
    </row>
    <row r="70" spans="1:8" ht="11.15" customHeight="1">
      <c r="A70" s="110" t="s">
        <v>624</v>
      </c>
      <c r="B70" s="662">
        <v>56610</v>
      </c>
      <c r="C70" s="662">
        <v>28611</v>
      </c>
      <c r="D70" s="662">
        <v>16092</v>
      </c>
      <c r="E70" s="662">
        <v>7411</v>
      </c>
      <c r="F70" s="659" t="s">
        <v>625</v>
      </c>
      <c r="H70" s="658"/>
    </row>
    <row r="71" spans="1:8" ht="11.15" customHeight="1">
      <c r="A71" s="110" t="s">
        <v>626</v>
      </c>
      <c r="B71" s="662">
        <v>13687</v>
      </c>
      <c r="C71" s="662">
        <v>8370</v>
      </c>
      <c r="D71" s="662">
        <v>3504</v>
      </c>
      <c r="E71" s="662">
        <v>1982</v>
      </c>
      <c r="F71" s="659" t="s">
        <v>627</v>
      </c>
      <c r="H71" s="595"/>
    </row>
    <row r="72" spans="1:8" ht="11.15" customHeight="1">
      <c r="A72" s="110" t="s">
        <v>1586</v>
      </c>
      <c r="B72" s="662">
        <v>19</v>
      </c>
      <c r="C72" s="662">
        <v>10</v>
      </c>
      <c r="D72" s="662">
        <v>0</v>
      </c>
      <c r="E72" s="662">
        <v>0</v>
      </c>
      <c r="F72" s="659" t="s">
        <v>1587</v>
      </c>
      <c r="H72" s="595"/>
    </row>
    <row r="73" spans="1:8" ht="11.15" customHeight="1">
      <c r="A73" s="110" t="s">
        <v>2377</v>
      </c>
      <c r="B73" s="662">
        <v>225</v>
      </c>
      <c r="C73" s="662">
        <v>82</v>
      </c>
      <c r="D73" s="662">
        <v>30</v>
      </c>
      <c r="E73" s="662">
        <v>17</v>
      </c>
      <c r="F73" s="659" t="s">
        <v>2378</v>
      </c>
      <c r="H73" s="595"/>
    </row>
    <row r="74" spans="1:8" ht="11.15" customHeight="1">
      <c r="A74" s="110" t="s">
        <v>628</v>
      </c>
      <c r="B74" s="662">
        <v>57357</v>
      </c>
      <c r="C74" s="662">
        <v>30131</v>
      </c>
      <c r="D74" s="662">
        <v>11354</v>
      </c>
      <c r="E74" s="662">
        <v>5060</v>
      </c>
      <c r="F74" s="659" t="s">
        <v>629</v>
      </c>
      <c r="H74" s="658"/>
    </row>
    <row r="75" spans="1:8" ht="11.15" customHeight="1">
      <c r="A75" s="110" t="s">
        <v>630</v>
      </c>
      <c r="B75" s="662">
        <v>77423</v>
      </c>
      <c r="C75" s="662">
        <v>46056</v>
      </c>
      <c r="D75" s="662">
        <v>10212</v>
      </c>
      <c r="E75" s="662">
        <v>4980</v>
      </c>
      <c r="F75" s="659" t="s">
        <v>631</v>
      </c>
      <c r="H75" s="595"/>
    </row>
    <row r="76" spans="1:8" ht="11.15" customHeight="1">
      <c r="A76" s="110" t="s">
        <v>632</v>
      </c>
      <c r="B76" s="662">
        <v>120</v>
      </c>
      <c r="C76" s="662">
        <v>70</v>
      </c>
      <c r="D76" s="662">
        <v>11</v>
      </c>
      <c r="E76" s="662">
        <v>4</v>
      </c>
      <c r="F76" s="659" t="s">
        <v>633</v>
      </c>
      <c r="H76" s="595"/>
    </row>
    <row r="77" spans="1:8" ht="11.15" customHeight="1">
      <c r="A77" s="110" t="s">
        <v>634</v>
      </c>
      <c r="B77" s="662">
        <v>388</v>
      </c>
      <c r="C77" s="662">
        <v>175</v>
      </c>
      <c r="D77" s="662">
        <v>39</v>
      </c>
      <c r="E77" s="662">
        <v>12</v>
      </c>
      <c r="F77" s="659" t="s">
        <v>635</v>
      </c>
      <c r="H77" s="658"/>
    </row>
    <row r="78" spans="1:8" ht="11.15" customHeight="1">
      <c r="A78" s="110" t="s">
        <v>636</v>
      </c>
      <c r="B78" s="662">
        <v>5020</v>
      </c>
      <c r="C78" s="662">
        <v>2822</v>
      </c>
      <c r="D78" s="662">
        <v>217</v>
      </c>
      <c r="E78" s="662">
        <v>95</v>
      </c>
      <c r="F78" s="659" t="s">
        <v>637</v>
      </c>
      <c r="H78" s="595"/>
    </row>
    <row r="79" spans="1:8" ht="11.15" customHeight="1">
      <c r="A79" s="110" t="s">
        <v>638</v>
      </c>
      <c r="B79" s="662">
        <v>19</v>
      </c>
      <c r="C79" s="662">
        <v>9</v>
      </c>
      <c r="D79" s="662">
        <v>0</v>
      </c>
      <c r="E79" s="662">
        <v>0</v>
      </c>
      <c r="F79" s="659" t="s">
        <v>639</v>
      </c>
      <c r="H79" s="658"/>
    </row>
    <row r="80" spans="1:8" ht="11.15" customHeight="1">
      <c r="A80" s="110" t="s">
        <v>640</v>
      </c>
      <c r="B80" s="662">
        <v>1809</v>
      </c>
      <c r="C80" s="662">
        <v>804</v>
      </c>
      <c r="D80" s="662">
        <v>95</v>
      </c>
      <c r="E80" s="662">
        <v>37</v>
      </c>
      <c r="F80" s="659" t="s">
        <v>641</v>
      </c>
      <c r="H80" s="595"/>
    </row>
    <row r="81" spans="1:8" ht="11.15" customHeight="1">
      <c r="A81" s="110" t="s">
        <v>642</v>
      </c>
      <c r="B81" s="662">
        <v>244</v>
      </c>
      <c r="C81" s="662">
        <v>126</v>
      </c>
      <c r="D81" s="662">
        <v>15</v>
      </c>
      <c r="E81" s="662">
        <v>8</v>
      </c>
      <c r="F81" s="659" t="s">
        <v>643</v>
      </c>
      <c r="H81" s="595"/>
    </row>
    <row r="82" spans="1:8" ht="11.9" customHeight="1">
      <c r="A82" s="660" t="s">
        <v>1884</v>
      </c>
      <c r="B82" s="1538">
        <f>SUM(B83:B87)</f>
        <v>23799</v>
      </c>
      <c r="C82" s="1538">
        <f t="shared" ref="C82:E82" si="11">SUM(C83:C87)</f>
        <v>13331</v>
      </c>
      <c r="D82" s="1538">
        <f t="shared" si="11"/>
        <v>2617</v>
      </c>
      <c r="E82" s="1538">
        <f t="shared" si="11"/>
        <v>1102</v>
      </c>
      <c r="F82" s="660" t="s">
        <v>581</v>
      </c>
      <c r="H82" s="658"/>
    </row>
    <row r="83" spans="1:8" ht="11.15" customHeight="1">
      <c r="A83" s="110" t="s">
        <v>644</v>
      </c>
      <c r="B83" s="662">
        <v>13649</v>
      </c>
      <c r="C83" s="662">
        <v>8404</v>
      </c>
      <c r="D83" s="662">
        <v>1380</v>
      </c>
      <c r="E83" s="662">
        <v>675</v>
      </c>
      <c r="F83" s="659" t="s">
        <v>2380</v>
      </c>
      <c r="H83" s="595"/>
    </row>
    <row r="84" spans="1:8" ht="11.15" customHeight="1">
      <c r="A84" s="110" t="s">
        <v>645</v>
      </c>
      <c r="B84" s="662">
        <v>5116</v>
      </c>
      <c r="C84" s="662">
        <v>3190</v>
      </c>
      <c r="D84" s="662">
        <v>551</v>
      </c>
      <c r="E84" s="662">
        <v>287</v>
      </c>
      <c r="F84" s="659" t="s">
        <v>646</v>
      </c>
      <c r="H84" s="595"/>
    </row>
    <row r="85" spans="1:8" ht="11.15" customHeight="1">
      <c r="A85" s="110" t="s">
        <v>1885</v>
      </c>
      <c r="B85" s="662">
        <v>1706</v>
      </c>
      <c r="C85" s="662">
        <v>527</v>
      </c>
      <c r="D85" s="662">
        <v>290</v>
      </c>
      <c r="E85" s="662">
        <v>62</v>
      </c>
      <c r="F85" s="659" t="s">
        <v>610</v>
      </c>
    </row>
    <row r="86" spans="1:8" ht="11.15" customHeight="1">
      <c r="A86" s="110" t="s">
        <v>1886</v>
      </c>
      <c r="B86" s="662">
        <v>2918</v>
      </c>
      <c r="C86" s="662">
        <v>962</v>
      </c>
      <c r="D86" s="662">
        <v>372</v>
      </c>
      <c r="E86" s="662">
        <v>72</v>
      </c>
      <c r="F86" s="659" t="s">
        <v>611</v>
      </c>
    </row>
    <row r="87" spans="1:8" ht="11.15" customHeight="1">
      <c r="A87" s="110" t="s">
        <v>612</v>
      </c>
      <c r="B87" s="662">
        <v>410</v>
      </c>
      <c r="C87" s="662">
        <v>248</v>
      </c>
      <c r="D87" s="662">
        <v>24</v>
      </c>
      <c r="E87" s="662">
        <v>6</v>
      </c>
      <c r="F87" s="659" t="s">
        <v>613</v>
      </c>
    </row>
    <row r="88" spans="1:8" ht="11.15" customHeight="1">
      <c r="A88" s="660" t="s">
        <v>647</v>
      </c>
      <c r="B88" s="1538">
        <f>SUM(B89:B91)</f>
        <v>4517</v>
      </c>
      <c r="C88" s="1538">
        <f t="shared" ref="C88:E88" si="12">SUM(C89:C91)</f>
        <v>1875</v>
      </c>
      <c r="D88" s="1538">
        <f t="shared" si="12"/>
        <v>780</v>
      </c>
      <c r="E88" s="1538">
        <f t="shared" si="12"/>
        <v>267</v>
      </c>
      <c r="F88" s="660" t="s">
        <v>583</v>
      </c>
    </row>
    <row r="89" spans="1:8" ht="11.15" customHeight="1">
      <c r="A89" s="110" t="s">
        <v>648</v>
      </c>
      <c r="B89" s="662">
        <v>1924</v>
      </c>
      <c r="C89" s="662">
        <v>365</v>
      </c>
      <c r="D89" s="662">
        <v>437</v>
      </c>
      <c r="E89" s="662">
        <v>78</v>
      </c>
      <c r="F89" s="659" t="s">
        <v>584</v>
      </c>
    </row>
    <row r="90" spans="1:8" ht="11.15" customHeight="1">
      <c r="A90" s="110" t="s">
        <v>649</v>
      </c>
      <c r="B90" s="662">
        <v>16</v>
      </c>
      <c r="C90" s="662">
        <v>8</v>
      </c>
      <c r="D90" s="662">
        <v>2</v>
      </c>
      <c r="E90" s="662">
        <v>2</v>
      </c>
      <c r="F90" s="659" t="s">
        <v>586</v>
      </c>
    </row>
    <row r="91" spans="1:8" ht="11.15" customHeight="1">
      <c r="A91" s="110" t="s">
        <v>1751</v>
      </c>
      <c r="B91" s="662">
        <v>2577</v>
      </c>
      <c r="C91" s="662">
        <v>1502</v>
      </c>
      <c r="D91" s="662">
        <v>341</v>
      </c>
      <c r="E91" s="662">
        <v>187</v>
      </c>
      <c r="F91" s="659" t="s">
        <v>587</v>
      </c>
    </row>
    <row r="92" spans="1:8" ht="14">
      <c r="A92" s="651" t="s">
        <v>650</v>
      </c>
      <c r="B92" s="651">
        <f>B57+B30+B11</f>
        <v>1050535</v>
      </c>
      <c r="C92" s="651">
        <f>C57+C30+C11</f>
        <v>561192</v>
      </c>
      <c r="D92" s="651">
        <f>D57+D30+D11</f>
        <v>109958</v>
      </c>
      <c r="E92" s="651">
        <f>E57+E30+E11</f>
        <v>41772</v>
      </c>
      <c r="F92" s="651" t="s">
        <v>473</v>
      </c>
    </row>
    <row r="94" spans="1:8" ht="12" customHeight="1">
      <c r="A94" s="465" t="s">
        <v>302</v>
      </c>
      <c r="B94" s="110"/>
      <c r="C94" s="110"/>
      <c r="D94" s="110"/>
      <c r="E94" s="110"/>
      <c r="F94" s="477" t="s">
        <v>651</v>
      </c>
    </row>
    <row r="95" spans="1:8" ht="12" customHeight="1">
      <c r="A95" s="31" t="s">
        <v>1873</v>
      </c>
      <c r="B95" s="31"/>
      <c r="C95" s="31"/>
      <c r="D95" s="460"/>
      <c r="E95" s="584"/>
      <c r="F95" s="32" t="s">
        <v>1872</v>
      </c>
    </row>
  </sheetData>
  <mergeCells count="9">
    <mergeCell ref="F30:G30"/>
    <mergeCell ref="F57:G57"/>
    <mergeCell ref="E1:F1"/>
    <mergeCell ref="E4:F4"/>
    <mergeCell ref="B6:C6"/>
    <mergeCell ref="D6:E6"/>
    <mergeCell ref="B7:C7"/>
    <mergeCell ref="D7:E7"/>
    <mergeCell ref="F11:G11"/>
  </mergeCells>
  <conditionalFormatting sqref="B12:E12">
    <cfRule type="cellIs" dxfId="3" priority="1" operator="equal">
      <formula>1</formula>
    </cfRule>
  </conditionalFormatting>
  <pageMargins left="0.78740157480314965" right="0.78740157480314965" top="1.1811023622047245" bottom="0.98425196850393704" header="0.51181102362204722" footer="0.51181102362204722"/>
  <pageSetup paperSize="9" scale="66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syncVertical="1" syncRef="A44">
    <tabColor rgb="FFFFFF00"/>
  </sheetPr>
  <dimension ref="A1:E98"/>
  <sheetViews>
    <sheetView showGridLines="0" view="pageLayout" topLeftCell="A44" zoomScale="70" zoomScalePageLayoutView="70" workbookViewId="0">
      <selection activeCell="F15" sqref="F15"/>
    </sheetView>
  </sheetViews>
  <sheetFormatPr defaultColWidth="11" defaultRowHeight="13"/>
  <cols>
    <col min="1" max="1" width="46.7265625" style="666" customWidth="1"/>
    <col min="2" max="4" width="14.453125" style="666" customWidth="1"/>
    <col min="5" max="5" width="42.81640625" style="666" customWidth="1"/>
    <col min="6" max="8" width="14.453125" style="666" customWidth="1"/>
    <col min="9" max="9" width="37.26953125" style="666" customWidth="1"/>
    <col min="10" max="11" width="11" style="666" customWidth="1"/>
    <col min="12" max="21" width="9.81640625" style="666" customWidth="1"/>
    <col min="22" max="25" width="11" style="666" customWidth="1"/>
    <col min="26" max="26" width="14.453125" style="666" customWidth="1"/>
    <col min="27" max="27" width="4.1796875" style="666" customWidth="1"/>
    <col min="28" max="28" width="13.26953125" style="666" customWidth="1"/>
    <col min="29" max="29" width="28.1796875" style="666" customWidth="1"/>
    <col min="30" max="30" width="11" style="666" customWidth="1"/>
    <col min="31" max="31" width="14.453125" style="666" customWidth="1"/>
    <col min="32" max="32" width="4.1796875" style="666" customWidth="1"/>
    <col min="33" max="34" width="11" style="666" customWidth="1"/>
    <col min="35" max="35" width="14.453125" style="666" customWidth="1"/>
    <col min="36" max="36" width="4.1796875" style="666" customWidth="1"/>
    <col min="37" max="37" width="14.453125" style="666" customWidth="1"/>
    <col min="38" max="241" width="11" style="666"/>
    <col min="242" max="242" width="37" style="666" customWidth="1"/>
    <col min="243" max="245" width="12.7265625" style="666" customWidth="1"/>
    <col min="246" max="246" width="33.7265625" style="666" customWidth="1"/>
    <col min="247" max="247" width="3.7265625" style="666" customWidth="1"/>
    <col min="248" max="248" width="16.453125" style="666" customWidth="1"/>
    <col min="249" max="253" width="11.7265625" style="666" customWidth="1"/>
    <col min="254" max="254" width="29.7265625" style="666" customWidth="1"/>
    <col min="255" max="255" width="20.7265625" style="666" customWidth="1"/>
    <col min="256" max="259" width="11" style="666" customWidth="1"/>
    <col min="260" max="264" width="14.453125" style="666" customWidth="1"/>
    <col min="265" max="265" width="37.26953125" style="666" customWidth="1"/>
    <col min="266" max="267" width="11" style="666" customWidth="1"/>
    <col min="268" max="277" width="9.81640625" style="666" customWidth="1"/>
    <col min="278" max="281" width="11" style="666" customWidth="1"/>
    <col min="282" max="282" width="14.453125" style="666" customWidth="1"/>
    <col min="283" max="283" width="4.1796875" style="666" customWidth="1"/>
    <col min="284" max="284" width="13.26953125" style="666" customWidth="1"/>
    <col min="285" max="285" width="28.1796875" style="666" customWidth="1"/>
    <col min="286" max="286" width="11" style="666" customWidth="1"/>
    <col min="287" max="287" width="14.453125" style="666" customWidth="1"/>
    <col min="288" max="288" width="4.1796875" style="666" customWidth="1"/>
    <col min="289" max="290" width="11" style="666" customWidth="1"/>
    <col min="291" max="291" width="14.453125" style="666" customWidth="1"/>
    <col min="292" max="292" width="4.1796875" style="666" customWidth="1"/>
    <col min="293" max="293" width="14.453125" style="666" customWidth="1"/>
    <col min="294" max="497" width="11" style="666"/>
    <col min="498" max="498" width="37" style="666" customWidth="1"/>
    <col min="499" max="501" width="12.7265625" style="666" customWidth="1"/>
    <col min="502" max="502" width="33.7265625" style="666" customWidth="1"/>
    <col min="503" max="503" width="3.7265625" style="666" customWidth="1"/>
    <col min="504" max="504" width="16.453125" style="666" customWidth="1"/>
    <col min="505" max="509" width="11.7265625" style="666" customWidth="1"/>
    <col min="510" max="510" width="29.7265625" style="666" customWidth="1"/>
    <col min="511" max="511" width="20.7265625" style="666" customWidth="1"/>
    <col min="512" max="515" width="11" style="666" customWidth="1"/>
    <col min="516" max="520" width="14.453125" style="666" customWidth="1"/>
    <col min="521" max="521" width="37.26953125" style="666" customWidth="1"/>
    <col min="522" max="523" width="11" style="666" customWidth="1"/>
    <col min="524" max="533" width="9.81640625" style="666" customWidth="1"/>
    <col min="534" max="537" width="11" style="666" customWidth="1"/>
    <col min="538" max="538" width="14.453125" style="666" customWidth="1"/>
    <col min="539" max="539" width="4.1796875" style="666" customWidth="1"/>
    <col min="540" max="540" width="13.26953125" style="666" customWidth="1"/>
    <col min="541" max="541" width="28.1796875" style="666" customWidth="1"/>
    <col min="542" max="542" width="11" style="666" customWidth="1"/>
    <col min="543" max="543" width="14.453125" style="666" customWidth="1"/>
    <col min="544" max="544" width="4.1796875" style="666" customWidth="1"/>
    <col min="545" max="546" width="11" style="666" customWidth="1"/>
    <col min="547" max="547" width="14.453125" style="666" customWidth="1"/>
    <col min="548" max="548" width="4.1796875" style="666" customWidth="1"/>
    <col min="549" max="549" width="14.453125" style="666" customWidth="1"/>
    <col min="550" max="753" width="11" style="666"/>
    <col min="754" max="754" width="37" style="666" customWidth="1"/>
    <col min="755" max="757" width="12.7265625" style="666" customWidth="1"/>
    <col min="758" max="758" width="33.7265625" style="666" customWidth="1"/>
    <col min="759" max="759" width="3.7265625" style="666" customWidth="1"/>
    <col min="760" max="760" width="16.453125" style="666" customWidth="1"/>
    <col min="761" max="765" width="11.7265625" style="666" customWidth="1"/>
    <col min="766" max="766" width="29.7265625" style="666" customWidth="1"/>
    <col min="767" max="767" width="20.7265625" style="666" customWidth="1"/>
    <col min="768" max="771" width="11" style="666" customWidth="1"/>
    <col min="772" max="776" width="14.453125" style="666" customWidth="1"/>
    <col min="777" max="777" width="37.26953125" style="666" customWidth="1"/>
    <col min="778" max="779" width="11" style="666" customWidth="1"/>
    <col min="780" max="789" width="9.81640625" style="666" customWidth="1"/>
    <col min="790" max="793" width="11" style="666" customWidth="1"/>
    <col min="794" max="794" width="14.453125" style="666" customWidth="1"/>
    <col min="795" max="795" width="4.1796875" style="666" customWidth="1"/>
    <col min="796" max="796" width="13.26953125" style="666" customWidth="1"/>
    <col min="797" max="797" width="28.1796875" style="666" customWidth="1"/>
    <col min="798" max="798" width="11" style="666" customWidth="1"/>
    <col min="799" max="799" width="14.453125" style="666" customWidth="1"/>
    <col min="800" max="800" width="4.1796875" style="666" customWidth="1"/>
    <col min="801" max="802" width="11" style="666" customWidth="1"/>
    <col min="803" max="803" width="14.453125" style="666" customWidth="1"/>
    <col min="804" max="804" width="4.1796875" style="666" customWidth="1"/>
    <col min="805" max="805" width="14.453125" style="666" customWidth="1"/>
    <col min="806" max="1009" width="11" style="666"/>
    <col min="1010" max="1010" width="37" style="666" customWidth="1"/>
    <col min="1011" max="1013" width="12.7265625" style="666" customWidth="1"/>
    <col min="1014" max="1014" width="33.7265625" style="666" customWidth="1"/>
    <col min="1015" max="1015" width="3.7265625" style="666" customWidth="1"/>
    <col min="1016" max="1016" width="16.453125" style="666" customWidth="1"/>
    <col min="1017" max="1021" width="11.7265625" style="666" customWidth="1"/>
    <col min="1022" max="1022" width="29.7265625" style="666" customWidth="1"/>
    <col min="1023" max="1023" width="20.7265625" style="666" customWidth="1"/>
    <col min="1024" max="1027" width="11" style="666" customWidth="1"/>
    <col min="1028" max="1032" width="14.453125" style="666" customWidth="1"/>
    <col min="1033" max="1033" width="37.26953125" style="666" customWidth="1"/>
    <col min="1034" max="1035" width="11" style="666" customWidth="1"/>
    <col min="1036" max="1045" width="9.81640625" style="666" customWidth="1"/>
    <col min="1046" max="1049" width="11" style="666" customWidth="1"/>
    <col min="1050" max="1050" width="14.453125" style="666" customWidth="1"/>
    <col min="1051" max="1051" width="4.1796875" style="666" customWidth="1"/>
    <col min="1052" max="1052" width="13.26953125" style="666" customWidth="1"/>
    <col min="1053" max="1053" width="28.1796875" style="666" customWidth="1"/>
    <col min="1054" max="1054" width="11" style="666" customWidth="1"/>
    <col min="1055" max="1055" width="14.453125" style="666" customWidth="1"/>
    <col min="1056" max="1056" width="4.1796875" style="666" customWidth="1"/>
    <col min="1057" max="1058" width="11" style="666" customWidth="1"/>
    <col min="1059" max="1059" width="14.453125" style="666" customWidth="1"/>
    <col min="1060" max="1060" width="4.1796875" style="666" customWidth="1"/>
    <col min="1061" max="1061" width="14.453125" style="666" customWidth="1"/>
    <col min="1062" max="1265" width="11" style="666"/>
    <col min="1266" max="1266" width="37" style="666" customWidth="1"/>
    <col min="1267" max="1269" width="12.7265625" style="666" customWidth="1"/>
    <col min="1270" max="1270" width="33.7265625" style="666" customWidth="1"/>
    <col min="1271" max="1271" width="3.7265625" style="666" customWidth="1"/>
    <col min="1272" max="1272" width="16.453125" style="666" customWidth="1"/>
    <col min="1273" max="1277" width="11.7265625" style="666" customWidth="1"/>
    <col min="1278" max="1278" width="29.7265625" style="666" customWidth="1"/>
    <col min="1279" max="1279" width="20.7265625" style="666" customWidth="1"/>
    <col min="1280" max="1283" width="11" style="666" customWidth="1"/>
    <col min="1284" max="1288" width="14.453125" style="666" customWidth="1"/>
    <col min="1289" max="1289" width="37.26953125" style="666" customWidth="1"/>
    <col min="1290" max="1291" width="11" style="666" customWidth="1"/>
    <col min="1292" max="1301" width="9.81640625" style="666" customWidth="1"/>
    <col min="1302" max="1305" width="11" style="666" customWidth="1"/>
    <col min="1306" max="1306" width="14.453125" style="666" customWidth="1"/>
    <col min="1307" max="1307" width="4.1796875" style="666" customWidth="1"/>
    <col min="1308" max="1308" width="13.26953125" style="666" customWidth="1"/>
    <col min="1309" max="1309" width="28.1796875" style="666" customWidth="1"/>
    <col min="1310" max="1310" width="11" style="666" customWidth="1"/>
    <col min="1311" max="1311" width="14.453125" style="666" customWidth="1"/>
    <col min="1312" max="1312" width="4.1796875" style="666" customWidth="1"/>
    <col min="1313" max="1314" width="11" style="666" customWidth="1"/>
    <col min="1315" max="1315" width="14.453125" style="666" customWidth="1"/>
    <col min="1316" max="1316" width="4.1796875" style="666" customWidth="1"/>
    <col min="1317" max="1317" width="14.453125" style="666" customWidth="1"/>
    <col min="1318" max="1521" width="11" style="666"/>
    <col min="1522" max="1522" width="37" style="666" customWidth="1"/>
    <col min="1523" max="1525" width="12.7265625" style="666" customWidth="1"/>
    <col min="1526" max="1526" width="33.7265625" style="666" customWidth="1"/>
    <col min="1527" max="1527" width="3.7265625" style="666" customWidth="1"/>
    <col min="1528" max="1528" width="16.453125" style="666" customWidth="1"/>
    <col min="1529" max="1533" width="11.7265625" style="666" customWidth="1"/>
    <col min="1534" max="1534" width="29.7265625" style="666" customWidth="1"/>
    <col min="1535" max="1535" width="20.7265625" style="666" customWidth="1"/>
    <col min="1536" max="1539" width="11" style="666" customWidth="1"/>
    <col min="1540" max="1544" width="14.453125" style="666" customWidth="1"/>
    <col min="1545" max="1545" width="37.26953125" style="666" customWidth="1"/>
    <col min="1546" max="1547" width="11" style="666" customWidth="1"/>
    <col min="1548" max="1557" width="9.81640625" style="666" customWidth="1"/>
    <col min="1558" max="1561" width="11" style="666" customWidth="1"/>
    <col min="1562" max="1562" width="14.453125" style="666" customWidth="1"/>
    <col min="1563" max="1563" width="4.1796875" style="666" customWidth="1"/>
    <col min="1564" max="1564" width="13.26953125" style="666" customWidth="1"/>
    <col min="1565" max="1565" width="28.1796875" style="666" customWidth="1"/>
    <col min="1566" max="1566" width="11" style="666" customWidth="1"/>
    <col min="1567" max="1567" width="14.453125" style="666" customWidth="1"/>
    <col min="1568" max="1568" width="4.1796875" style="666" customWidth="1"/>
    <col min="1569" max="1570" width="11" style="666" customWidth="1"/>
    <col min="1571" max="1571" width="14.453125" style="666" customWidth="1"/>
    <col min="1572" max="1572" width="4.1796875" style="666" customWidth="1"/>
    <col min="1573" max="1573" width="14.453125" style="666" customWidth="1"/>
    <col min="1574" max="1777" width="11" style="666"/>
    <col min="1778" max="1778" width="37" style="666" customWidth="1"/>
    <col min="1779" max="1781" width="12.7265625" style="666" customWidth="1"/>
    <col min="1782" max="1782" width="33.7265625" style="666" customWidth="1"/>
    <col min="1783" max="1783" width="3.7265625" style="666" customWidth="1"/>
    <col min="1784" max="1784" width="16.453125" style="666" customWidth="1"/>
    <col min="1785" max="1789" width="11.7265625" style="666" customWidth="1"/>
    <col min="1790" max="1790" width="29.7265625" style="666" customWidth="1"/>
    <col min="1791" max="1791" width="20.7265625" style="666" customWidth="1"/>
    <col min="1792" max="1795" width="11" style="666" customWidth="1"/>
    <col min="1796" max="1800" width="14.453125" style="666" customWidth="1"/>
    <col min="1801" max="1801" width="37.26953125" style="666" customWidth="1"/>
    <col min="1802" max="1803" width="11" style="666" customWidth="1"/>
    <col min="1804" max="1813" width="9.81640625" style="666" customWidth="1"/>
    <col min="1814" max="1817" width="11" style="666" customWidth="1"/>
    <col min="1818" max="1818" width="14.453125" style="666" customWidth="1"/>
    <col min="1819" max="1819" width="4.1796875" style="666" customWidth="1"/>
    <col min="1820" max="1820" width="13.26953125" style="666" customWidth="1"/>
    <col min="1821" max="1821" width="28.1796875" style="666" customWidth="1"/>
    <col min="1822" max="1822" width="11" style="666" customWidth="1"/>
    <col min="1823" max="1823" width="14.453125" style="666" customWidth="1"/>
    <col min="1824" max="1824" width="4.1796875" style="666" customWidth="1"/>
    <col min="1825" max="1826" width="11" style="666" customWidth="1"/>
    <col min="1827" max="1827" width="14.453125" style="666" customWidth="1"/>
    <col min="1828" max="1828" width="4.1796875" style="666" customWidth="1"/>
    <col min="1829" max="1829" width="14.453125" style="666" customWidth="1"/>
    <col min="1830" max="2033" width="11" style="666"/>
    <col min="2034" max="2034" width="37" style="666" customWidth="1"/>
    <col min="2035" max="2037" width="12.7265625" style="666" customWidth="1"/>
    <col min="2038" max="2038" width="33.7265625" style="666" customWidth="1"/>
    <col min="2039" max="2039" width="3.7265625" style="666" customWidth="1"/>
    <col min="2040" max="2040" width="16.453125" style="666" customWidth="1"/>
    <col min="2041" max="2045" width="11.7265625" style="666" customWidth="1"/>
    <col min="2046" max="2046" width="29.7265625" style="666" customWidth="1"/>
    <col min="2047" max="2047" width="20.7265625" style="666" customWidth="1"/>
    <col min="2048" max="2051" width="11" style="666" customWidth="1"/>
    <col min="2052" max="2056" width="14.453125" style="666" customWidth="1"/>
    <col min="2057" max="2057" width="37.26953125" style="666" customWidth="1"/>
    <col min="2058" max="2059" width="11" style="666" customWidth="1"/>
    <col min="2060" max="2069" width="9.81640625" style="666" customWidth="1"/>
    <col min="2070" max="2073" width="11" style="666" customWidth="1"/>
    <col min="2074" max="2074" width="14.453125" style="666" customWidth="1"/>
    <col min="2075" max="2075" width="4.1796875" style="666" customWidth="1"/>
    <col min="2076" max="2076" width="13.26953125" style="666" customWidth="1"/>
    <col min="2077" max="2077" width="28.1796875" style="666" customWidth="1"/>
    <col min="2078" max="2078" width="11" style="666" customWidth="1"/>
    <col min="2079" max="2079" width="14.453125" style="666" customWidth="1"/>
    <col min="2080" max="2080" width="4.1796875" style="666" customWidth="1"/>
    <col min="2081" max="2082" width="11" style="666" customWidth="1"/>
    <col min="2083" max="2083" width="14.453125" style="666" customWidth="1"/>
    <col min="2084" max="2084" width="4.1796875" style="666" customWidth="1"/>
    <col min="2085" max="2085" width="14.453125" style="666" customWidth="1"/>
    <col min="2086" max="2289" width="11" style="666"/>
    <col min="2290" max="2290" width="37" style="666" customWidth="1"/>
    <col min="2291" max="2293" width="12.7265625" style="666" customWidth="1"/>
    <col min="2294" max="2294" width="33.7265625" style="666" customWidth="1"/>
    <col min="2295" max="2295" width="3.7265625" style="666" customWidth="1"/>
    <col min="2296" max="2296" width="16.453125" style="666" customWidth="1"/>
    <col min="2297" max="2301" width="11.7265625" style="666" customWidth="1"/>
    <col min="2302" max="2302" width="29.7265625" style="666" customWidth="1"/>
    <col min="2303" max="2303" width="20.7265625" style="666" customWidth="1"/>
    <col min="2304" max="2307" width="11" style="666" customWidth="1"/>
    <col min="2308" max="2312" width="14.453125" style="666" customWidth="1"/>
    <col min="2313" max="2313" width="37.26953125" style="666" customWidth="1"/>
    <col min="2314" max="2315" width="11" style="666" customWidth="1"/>
    <col min="2316" max="2325" width="9.81640625" style="666" customWidth="1"/>
    <col min="2326" max="2329" width="11" style="666" customWidth="1"/>
    <col min="2330" max="2330" width="14.453125" style="666" customWidth="1"/>
    <col min="2331" max="2331" width="4.1796875" style="666" customWidth="1"/>
    <col min="2332" max="2332" width="13.26953125" style="666" customWidth="1"/>
    <col min="2333" max="2333" width="28.1796875" style="666" customWidth="1"/>
    <col min="2334" max="2334" width="11" style="666" customWidth="1"/>
    <col min="2335" max="2335" width="14.453125" style="666" customWidth="1"/>
    <col min="2336" max="2336" width="4.1796875" style="666" customWidth="1"/>
    <col min="2337" max="2338" width="11" style="666" customWidth="1"/>
    <col min="2339" max="2339" width="14.453125" style="666" customWidth="1"/>
    <col min="2340" max="2340" width="4.1796875" style="666" customWidth="1"/>
    <col min="2341" max="2341" width="14.453125" style="666" customWidth="1"/>
    <col min="2342" max="2545" width="11" style="666"/>
    <col min="2546" max="2546" width="37" style="666" customWidth="1"/>
    <col min="2547" max="2549" width="12.7265625" style="666" customWidth="1"/>
    <col min="2550" max="2550" width="33.7265625" style="666" customWidth="1"/>
    <col min="2551" max="2551" width="3.7265625" style="666" customWidth="1"/>
    <col min="2552" max="2552" width="16.453125" style="666" customWidth="1"/>
    <col min="2553" max="2557" width="11.7265625" style="666" customWidth="1"/>
    <col min="2558" max="2558" width="29.7265625" style="666" customWidth="1"/>
    <col min="2559" max="2559" width="20.7265625" style="666" customWidth="1"/>
    <col min="2560" max="2563" width="11" style="666" customWidth="1"/>
    <col min="2564" max="2568" width="14.453125" style="666" customWidth="1"/>
    <col min="2569" max="2569" width="37.26953125" style="666" customWidth="1"/>
    <col min="2570" max="2571" width="11" style="666" customWidth="1"/>
    <col min="2572" max="2581" width="9.81640625" style="666" customWidth="1"/>
    <col min="2582" max="2585" width="11" style="666" customWidth="1"/>
    <col min="2586" max="2586" width="14.453125" style="666" customWidth="1"/>
    <col min="2587" max="2587" width="4.1796875" style="666" customWidth="1"/>
    <col min="2588" max="2588" width="13.26953125" style="666" customWidth="1"/>
    <col min="2589" max="2589" width="28.1796875" style="666" customWidth="1"/>
    <col min="2590" max="2590" width="11" style="666" customWidth="1"/>
    <col min="2591" max="2591" width="14.453125" style="666" customWidth="1"/>
    <col min="2592" max="2592" width="4.1796875" style="666" customWidth="1"/>
    <col min="2593" max="2594" width="11" style="666" customWidth="1"/>
    <col min="2595" max="2595" width="14.453125" style="666" customWidth="1"/>
    <col min="2596" max="2596" width="4.1796875" style="666" customWidth="1"/>
    <col min="2597" max="2597" width="14.453125" style="666" customWidth="1"/>
    <col min="2598" max="2801" width="11" style="666"/>
    <col min="2802" max="2802" width="37" style="666" customWidth="1"/>
    <col min="2803" max="2805" width="12.7265625" style="666" customWidth="1"/>
    <col min="2806" max="2806" width="33.7265625" style="666" customWidth="1"/>
    <col min="2807" max="2807" width="3.7265625" style="666" customWidth="1"/>
    <col min="2808" max="2808" width="16.453125" style="666" customWidth="1"/>
    <col min="2809" max="2813" width="11.7265625" style="666" customWidth="1"/>
    <col min="2814" max="2814" width="29.7265625" style="666" customWidth="1"/>
    <col min="2815" max="2815" width="20.7265625" style="666" customWidth="1"/>
    <col min="2816" max="2819" width="11" style="666" customWidth="1"/>
    <col min="2820" max="2824" width="14.453125" style="666" customWidth="1"/>
    <col min="2825" max="2825" width="37.26953125" style="666" customWidth="1"/>
    <col min="2826" max="2827" width="11" style="666" customWidth="1"/>
    <col min="2828" max="2837" width="9.81640625" style="666" customWidth="1"/>
    <col min="2838" max="2841" width="11" style="666" customWidth="1"/>
    <col min="2842" max="2842" width="14.453125" style="666" customWidth="1"/>
    <col min="2843" max="2843" width="4.1796875" style="666" customWidth="1"/>
    <col min="2844" max="2844" width="13.26953125" style="666" customWidth="1"/>
    <col min="2845" max="2845" width="28.1796875" style="666" customWidth="1"/>
    <col min="2846" max="2846" width="11" style="666" customWidth="1"/>
    <col min="2847" max="2847" width="14.453125" style="666" customWidth="1"/>
    <col min="2848" max="2848" width="4.1796875" style="666" customWidth="1"/>
    <col min="2849" max="2850" width="11" style="666" customWidth="1"/>
    <col min="2851" max="2851" width="14.453125" style="666" customWidth="1"/>
    <col min="2852" max="2852" width="4.1796875" style="666" customWidth="1"/>
    <col min="2853" max="2853" width="14.453125" style="666" customWidth="1"/>
    <col min="2854" max="3057" width="11" style="666"/>
    <col min="3058" max="3058" width="37" style="666" customWidth="1"/>
    <col min="3059" max="3061" width="12.7265625" style="666" customWidth="1"/>
    <col min="3062" max="3062" width="33.7265625" style="666" customWidth="1"/>
    <col min="3063" max="3063" width="3.7265625" style="666" customWidth="1"/>
    <col min="3064" max="3064" width="16.453125" style="666" customWidth="1"/>
    <col min="3065" max="3069" width="11.7265625" style="666" customWidth="1"/>
    <col min="3070" max="3070" width="29.7265625" style="666" customWidth="1"/>
    <col min="3071" max="3071" width="20.7265625" style="666" customWidth="1"/>
    <col min="3072" max="3075" width="11" style="666" customWidth="1"/>
    <col min="3076" max="3080" width="14.453125" style="666" customWidth="1"/>
    <col min="3081" max="3081" width="37.26953125" style="666" customWidth="1"/>
    <col min="3082" max="3083" width="11" style="666" customWidth="1"/>
    <col min="3084" max="3093" width="9.81640625" style="666" customWidth="1"/>
    <col min="3094" max="3097" width="11" style="666" customWidth="1"/>
    <col min="3098" max="3098" width="14.453125" style="666" customWidth="1"/>
    <col min="3099" max="3099" width="4.1796875" style="666" customWidth="1"/>
    <col min="3100" max="3100" width="13.26953125" style="666" customWidth="1"/>
    <col min="3101" max="3101" width="28.1796875" style="666" customWidth="1"/>
    <col min="3102" max="3102" width="11" style="666" customWidth="1"/>
    <col min="3103" max="3103" width="14.453125" style="666" customWidth="1"/>
    <col min="3104" max="3104" width="4.1796875" style="666" customWidth="1"/>
    <col min="3105" max="3106" width="11" style="666" customWidth="1"/>
    <col min="3107" max="3107" width="14.453125" style="666" customWidth="1"/>
    <col min="3108" max="3108" width="4.1796875" style="666" customWidth="1"/>
    <col min="3109" max="3109" width="14.453125" style="666" customWidth="1"/>
    <col min="3110" max="3313" width="11" style="666"/>
    <col min="3314" max="3314" width="37" style="666" customWidth="1"/>
    <col min="3315" max="3317" width="12.7265625" style="666" customWidth="1"/>
    <col min="3318" max="3318" width="33.7265625" style="666" customWidth="1"/>
    <col min="3319" max="3319" width="3.7265625" style="666" customWidth="1"/>
    <col min="3320" max="3320" width="16.453125" style="666" customWidth="1"/>
    <col min="3321" max="3325" width="11.7265625" style="666" customWidth="1"/>
    <col min="3326" max="3326" width="29.7265625" style="666" customWidth="1"/>
    <col min="3327" max="3327" width="20.7265625" style="666" customWidth="1"/>
    <col min="3328" max="3331" width="11" style="666" customWidth="1"/>
    <col min="3332" max="3336" width="14.453125" style="666" customWidth="1"/>
    <col min="3337" max="3337" width="37.26953125" style="666" customWidth="1"/>
    <col min="3338" max="3339" width="11" style="666" customWidth="1"/>
    <col min="3340" max="3349" width="9.81640625" style="666" customWidth="1"/>
    <col min="3350" max="3353" width="11" style="666" customWidth="1"/>
    <col min="3354" max="3354" width="14.453125" style="666" customWidth="1"/>
    <col min="3355" max="3355" width="4.1796875" style="666" customWidth="1"/>
    <col min="3356" max="3356" width="13.26953125" style="666" customWidth="1"/>
    <col min="3357" max="3357" width="28.1796875" style="666" customWidth="1"/>
    <col min="3358" max="3358" width="11" style="666" customWidth="1"/>
    <col min="3359" max="3359" width="14.453125" style="666" customWidth="1"/>
    <col min="3360" max="3360" width="4.1796875" style="666" customWidth="1"/>
    <col min="3361" max="3362" width="11" style="666" customWidth="1"/>
    <col min="3363" max="3363" width="14.453125" style="666" customWidth="1"/>
    <col min="3364" max="3364" width="4.1796875" style="666" customWidth="1"/>
    <col min="3365" max="3365" width="14.453125" style="666" customWidth="1"/>
    <col min="3366" max="3569" width="11" style="666"/>
    <col min="3570" max="3570" width="37" style="666" customWidth="1"/>
    <col min="3571" max="3573" width="12.7265625" style="666" customWidth="1"/>
    <col min="3574" max="3574" width="33.7265625" style="666" customWidth="1"/>
    <col min="3575" max="3575" width="3.7265625" style="666" customWidth="1"/>
    <col min="3576" max="3576" width="16.453125" style="666" customWidth="1"/>
    <col min="3577" max="3581" width="11.7265625" style="666" customWidth="1"/>
    <col min="3582" max="3582" width="29.7265625" style="666" customWidth="1"/>
    <col min="3583" max="3583" width="20.7265625" style="666" customWidth="1"/>
    <col min="3584" max="3587" width="11" style="666" customWidth="1"/>
    <col min="3588" max="3592" width="14.453125" style="666" customWidth="1"/>
    <col min="3593" max="3593" width="37.26953125" style="666" customWidth="1"/>
    <col min="3594" max="3595" width="11" style="666" customWidth="1"/>
    <col min="3596" max="3605" width="9.81640625" style="666" customWidth="1"/>
    <col min="3606" max="3609" width="11" style="666" customWidth="1"/>
    <col min="3610" max="3610" width="14.453125" style="666" customWidth="1"/>
    <col min="3611" max="3611" width="4.1796875" style="666" customWidth="1"/>
    <col min="3612" max="3612" width="13.26953125" style="666" customWidth="1"/>
    <col min="3613" max="3613" width="28.1796875" style="666" customWidth="1"/>
    <col min="3614" max="3614" width="11" style="666" customWidth="1"/>
    <col min="3615" max="3615" width="14.453125" style="666" customWidth="1"/>
    <col min="3616" max="3616" width="4.1796875" style="666" customWidth="1"/>
    <col min="3617" max="3618" width="11" style="666" customWidth="1"/>
    <col min="3619" max="3619" width="14.453125" style="666" customWidth="1"/>
    <col min="3620" max="3620" width="4.1796875" style="666" customWidth="1"/>
    <col min="3621" max="3621" width="14.453125" style="666" customWidth="1"/>
    <col min="3622" max="3825" width="11" style="666"/>
    <col min="3826" max="3826" width="37" style="666" customWidth="1"/>
    <col min="3827" max="3829" width="12.7265625" style="666" customWidth="1"/>
    <col min="3830" max="3830" width="33.7265625" style="666" customWidth="1"/>
    <col min="3831" max="3831" width="3.7265625" style="666" customWidth="1"/>
    <col min="3832" max="3832" width="16.453125" style="666" customWidth="1"/>
    <col min="3833" max="3837" width="11.7265625" style="666" customWidth="1"/>
    <col min="3838" max="3838" width="29.7265625" style="666" customWidth="1"/>
    <col min="3839" max="3839" width="20.7265625" style="666" customWidth="1"/>
    <col min="3840" max="3843" width="11" style="666" customWidth="1"/>
    <col min="3844" max="3848" width="14.453125" style="666" customWidth="1"/>
    <col min="3849" max="3849" width="37.26953125" style="666" customWidth="1"/>
    <col min="3850" max="3851" width="11" style="666" customWidth="1"/>
    <col min="3852" max="3861" width="9.81640625" style="666" customWidth="1"/>
    <col min="3862" max="3865" width="11" style="666" customWidth="1"/>
    <col min="3866" max="3866" width="14.453125" style="666" customWidth="1"/>
    <col min="3867" max="3867" width="4.1796875" style="666" customWidth="1"/>
    <col min="3868" max="3868" width="13.26953125" style="666" customWidth="1"/>
    <col min="3869" max="3869" width="28.1796875" style="666" customWidth="1"/>
    <col min="3870" max="3870" width="11" style="666" customWidth="1"/>
    <col min="3871" max="3871" width="14.453125" style="666" customWidth="1"/>
    <col min="3872" max="3872" width="4.1796875" style="666" customWidth="1"/>
    <col min="3873" max="3874" width="11" style="666" customWidth="1"/>
    <col min="3875" max="3875" width="14.453125" style="666" customWidth="1"/>
    <col min="3876" max="3876" width="4.1796875" style="666" customWidth="1"/>
    <col min="3877" max="3877" width="14.453125" style="666" customWidth="1"/>
    <col min="3878" max="4081" width="11" style="666"/>
    <col min="4082" max="4082" width="37" style="666" customWidth="1"/>
    <col min="4083" max="4085" width="12.7265625" style="666" customWidth="1"/>
    <col min="4086" max="4086" width="33.7265625" style="666" customWidth="1"/>
    <col min="4087" max="4087" width="3.7265625" style="666" customWidth="1"/>
    <col min="4088" max="4088" width="16.453125" style="666" customWidth="1"/>
    <col min="4089" max="4093" width="11.7265625" style="666" customWidth="1"/>
    <col min="4094" max="4094" width="29.7265625" style="666" customWidth="1"/>
    <col min="4095" max="4095" width="20.7265625" style="666" customWidth="1"/>
    <col min="4096" max="4099" width="11" style="666" customWidth="1"/>
    <col min="4100" max="4104" width="14.453125" style="666" customWidth="1"/>
    <col min="4105" max="4105" width="37.26953125" style="666" customWidth="1"/>
    <col min="4106" max="4107" width="11" style="666" customWidth="1"/>
    <col min="4108" max="4117" width="9.81640625" style="666" customWidth="1"/>
    <col min="4118" max="4121" width="11" style="666" customWidth="1"/>
    <col min="4122" max="4122" width="14.453125" style="666" customWidth="1"/>
    <col min="4123" max="4123" width="4.1796875" style="666" customWidth="1"/>
    <col min="4124" max="4124" width="13.26953125" style="666" customWidth="1"/>
    <col min="4125" max="4125" width="28.1796875" style="666" customWidth="1"/>
    <col min="4126" max="4126" width="11" style="666" customWidth="1"/>
    <col min="4127" max="4127" width="14.453125" style="666" customWidth="1"/>
    <col min="4128" max="4128" width="4.1796875" style="666" customWidth="1"/>
    <col min="4129" max="4130" width="11" style="666" customWidth="1"/>
    <col min="4131" max="4131" width="14.453125" style="666" customWidth="1"/>
    <col min="4132" max="4132" width="4.1796875" style="666" customWidth="1"/>
    <col min="4133" max="4133" width="14.453125" style="666" customWidth="1"/>
    <col min="4134" max="4337" width="11" style="666"/>
    <col min="4338" max="4338" width="37" style="666" customWidth="1"/>
    <col min="4339" max="4341" width="12.7265625" style="666" customWidth="1"/>
    <col min="4342" max="4342" width="33.7265625" style="666" customWidth="1"/>
    <col min="4343" max="4343" width="3.7265625" style="666" customWidth="1"/>
    <col min="4344" max="4344" width="16.453125" style="666" customWidth="1"/>
    <col min="4345" max="4349" width="11.7265625" style="666" customWidth="1"/>
    <col min="4350" max="4350" width="29.7265625" style="666" customWidth="1"/>
    <col min="4351" max="4351" width="20.7265625" style="666" customWidth="1"/>
    <col min="4352" max="4355" width="11" style="666" customWidth="1"/>
    <col min="4356" max="4360" width="14.453125" style="666" customWidth="1"/>
    <col min="4361" max="4361" width="37.26953125" style="666" customWidth="1"/>
    <col min="4362" max="4363" width="11" style="666" customWidth="1"/>
    <col min="4364" max="4373" width="9.81640625" style="666" customWidth="1"/>
    <col min="4374" max="4377" width="11" style="666" customWidth="1"/>
    <col min="4378" max="4378" width="14.453125" style="666" customWidth="1"/>
    <col min="4379" max="4379" width="4.1796875" style="666" customWidth="1"/>
    <col min="4380" max="4380" width="13.26953125" style="666" customWidth="1"/>
    <col min="4381" max="4381" width="28.1796875" style="666" customWidth="1"/>
    <col min="4382" max="4382" width="11" style="666" customWidth="1"/>
    <col min="4383" max="4383" width="14.453125" style="666" customWidth="1"/>
    <col min="4384" max="4384" width="4.1796875" style="666" customWidth="1"/>
    <col min="4385" max="4386" width="11" style="666" customWidth="1"/>
    <col min="4387" max="4387" width="14.453125" style="666" customWidth="1"/>
    <col min="4388" max="4388" width="4.1796875" style="666" customWidth="1"/>
    <col min="4389" max="4389" width="14.453125" style="666" customWidth="1"/>
    <col min="4390" max="4593" width="11" style="666"/>
    <col min="4594" max="4594" width="37" style="666" customWidth="1"/>
    <col min="4595" max="4597" width="12.7265625" style="666" customWidth="1"/>
    <col min="4598" max="4598" width="33.7265625" style="666" customWidth="1"/>
    <col min="4599" max="4599" width="3.7265625" style="666" customWidth="1"/>
    <col min="4600" max="4600" width="16.453125" style="666" customWidth="1"/>
    <col min="4601" max="4605" width="11.7265625" style="666" customWidth="1"/>
    <col min="4606" max="4606" width="29.7265625" style="666" customWidth="1"/>
    <col min="4607" max="4607" width="20.7265625" style="666" customWidth="1"/>
    <col min="4608" max="4611" width="11" style="666" customWidth="1"/>
    <col min="4612" max="4616" width="14.453125" style="666" customWidth="1"/>
    <col min="4617" max="4617" width="37.26953125" style="666" customWidth="1"/>
    <col min="4618" max="4619" width="11" style="666" customWidth="1"/>
    <col min="4620" max="4629" width="9.81640625" style="666" customWidth="1"/>
    <col min="4630" max="4633" width="11" style="666" customWidth="1"/>
    <col min="4634" max="4634" width="14.453125" style="666" customWidth="1"/>
    <col min="4635" max="4635" width="4.1796875" style="666" customWidth="1"/>
    <col min="4636" max="4636" width="13.26953125" style="666" customWidth="1"/>
    <col min="4637" max="4637" width="28.1796875" style="666" customWidth="1"/>
    <col min="4638" max="4638" width="11" style="666" customWidth="1"/>
    <col min="4639" max="4639" width="14.453125" style="666" customWidth="1"/>
    <col min="4640" max="4640" width="4.1796875" style="666" customWidth="1"/>
    <col min="4641" max="4642" width="11" style="666" customWidth="1"/>
    <col min="4643" max="4643" width="14.453125" style="666" customWidth="1"/>
    <col min="4644" max="4644" width="4.1796875" style="666" customWidth="1"/>
    <col min="4645" max="4645" width="14.453125" style="666" customWidth="1"/>
    <col min="4646" max="4849" width="11" style="666"/>
    <col min="4850" max="4850" width="37" style="666" customWidth="1"/>
    <col min="4851" max="4853" width="12.7265625" style="666" customWidth="1"/>
    <col min="4854" max="4854" width="33.7265625" style="666" customWidth="1"/>
    <col min="4855" max="4855" width="3.7265625" style="666" customWidth="1"/>
    <col min="4856" max="4856" width="16.453125" style="666" customWidth="1"/>
    <col min="4857" max="4861" width="11.7265625" style="666" customWidth="1"/>
    <col min="4862" max="4862" width="29.7265625" style="666" customWidth="1"/>
    <col min="4863" max="4863" width="20.7265625" style="666" customWidth="1"/>
    <col min="4864" max="4867" width="11" style="666" customWidth="1"/>
    <col min="4868" max="4872" width="14.453125" style="666" customWidth="1"/>
    <col min="4873" max="4873" width="37.26953125" style="666" customWidth="1"/>
    <col min="4874" max="4875" width="11" style="666" customWidth="1"/>
    <col min="4876" max="4885" width="9.81640625" style="666" customWidth="1"/>
    <col min="4886" max="4889" width="11" style="666" customWidth="1"/>
    <col min="4890" max="4890" width="14.453125" style="666" customWidth="1"/>
    <col min="4891" max="4891" width="4.1796875" style="666" customWidth="1"/>
    <col min="4892" max="4892" width="13.26953125" style="666" customWidth="1"/>
    <col min="4893" max="4893" width="28.1796875" style="666" customWidth="1"/>
    <col min="4894" max="4894" width="11" style="666" customWidth="1"/>
    <col min="4895" max="4895" width="14.453125" style="666" customWidth="1"/>
    <col min="4896" max="4896" width="4.1796875" style="666" customWidth="1"/>
    <col min="4897" max="4898" width="11" style="666" customWidth="1"/>
    <col min="4899" max="4899" width="14.453125" style="666" customWidth="1"/>
    <col min="4900" max="4900" width="4.1796875" style="666" customWidth="1"/>
    <col min="4901" max="4901" width="14.453125" style="666" customWidth="1"/>
    <col min="4902" max="5105" width="11" style="666"/>
    <col min="5106" max="5106" width="37" style="666" customWidth="1"/>
    <col min="5107" max="5109" width="12.7265625" style="666" customWidth="1"/>
    <col min="5110" max="5110" width="33.7265625" style="666" customWidth="1"/>
    <col min="5111" max="5111" width="3.7265625" style="666" customWidth="1"/>
    <col min="5112" max="5112" width="16.453125" style="666" customWidth="1"/>
    <col min="5113" max="5117" width="11.7265625" style="666" customWidth="1"/>
    <col min="5118" max="5118" width="29.7265625" style="666" customWidth="1"/>
    <col min="5119" max="5119" width="20.7265625" style="666" customWidth="1"/>
    <col min="5120" max="5123" width="11" style="666" customWidth="1"/>
    <col min="5124" max="5128" width="14.453125" style="666" customWidth="1"/>
    <col min="5129" max="5129" width="37.26953125" style="666" customWidth="1"/>
    <col min="5130" max="5131" width="11" style="666" customWidth="1"/>
    <col min="5132" max="5141" width="9.81640625" style="666" customWidth="1"/>
    <col min="5142" max="5145" width="11" style="666" customWidth="1"/>
    <col min="5146" max="5146" width="14.453125" style="666" customWidth="1"/>
    <col min="5147" max="5147" width="4.1796875" style="666" customWidth="1"/>
    <col min="5148" max="5148" width="13.26953125" style="666" customWidth="1"/>
    <col min="5149" max="5149" width="28.1796875" style="666" customWidth="1"/>
    <col min="5150" max="5150" width="11" style="666" customWidth="1"/>
    <col min="5151" max="5151" width="14.453125" style="666" customWidth="1"/>
    <col min="5152" max="5152" width="4.1796875" style="666" customWidth="1"/>
    <col min="5153" max="5154" width="11" style="666" customWidth="1"/>
    <col min="5155" max="5155" width="14.453125" style="666" customWidth="1"/>
    <col min="5156" max="5156" width="4.1796875" style="666" customWidth="1"/>
    <col min="5157" max="5157" width="14.453125" style="666" customWidth="1"/>
    <col min="5158" max="5361" width="11" style="666"/>
    <col min="5362" max="5362" width="37" style="666" customWidth="1"/>
    <col min="5363" max="5365" width="12.7265625" style="666" customWidth="1"/>
    <col min="5366" max="5366" width="33.7265625" style="666" customWidth="1"/>
    <col min="5367" max="5367" width="3.7265625" style="666" customWidth="1"/>
    <col min="5368" max="5368" width="16.453125" style="666" customWidth="1"/>
    <col min="5369" max="5373" width="11.7265625" style="666" customWidth="1"/>
    <col min="5374" max="5374" width="29.7265625" style="666" customWidth="1"/>
    <col min="5375" max="5375" width="20.7265625" style="666" customWidth="1"/>
    <col min="5376" max="5379" width="11" style="666" customWidth="1"/>
    <col min="5380" max="5384" width="14.453125" style="666" customWidth="1"/>
    <col min="5385" max="5385" width="37.26953125" style="666" customWidth="1"/>
    <col min="5386" max="5387" width="11" style="666" customWidth="1"/>
    <col min="5388" max="5397" width="9.81640625" style="666" customWidth="1"/>
    <col min="5398" max="5401" width="11" style="666" customWidth="1"/>
    <col min="5402" max="5402" width="14.453125" style="666" customWidth="1"/>
    <col min="5403" max="5403" width="4.1796875" style="666" customWidth="1"/>
    <col min="5404" max="5404" width="13.26953125" style="666" customWidth="1"/>
    <col min="5405" max="5405" width="28.1796875" style="666" customWidth="1"/>
    <col min="5406" max="5406" width="11" style="666" customWidth="1"/>
    <col min="5407" max="5407" width="14.453125" style="666" customWidth="1"/>
    <col min="5408" max="5408" width="4.1796875" style="666" customWidth="1"/>
    <col min="5409" max="5410" width="11" style="666" customWidth="1"/>
    <col min="5411" max="5411" width="14.453125" style="666" customWidth="1"/>
    <col min="5412" max="5412" width="4.1796875" style="666" customWidth="1"/>
    <col min="5413" max="5413" width="14.453125" style="666" customWidth="1"/>
    <col min="5414" max="5617" width="11" style="666"/>
    <col min="5618" max="5618" width="37" style="666" customWidth="1"/>
    <col min="5619" max="5621" width="12.7265625" style="666" customWidth="1"/>
    <col min="5622" max="5622" width="33.7265625" style="666" customWidth="1"/>
    <col min="5623" max="5623" width="3.7265625" style="666" customWidth="1"/>
    <col min="5624" max="5624" width="16.453125" style="666" customWidth="1"/>
    <col min="5625" max="5629" width="11.7265625" style="666" customWidth="1"/>
    <col min="5630" max="5630" width="29.7265625" style="666" customWidth="1"/>
    <col min="5631" max="5631" width="20.7265625" style="666" customWidth="1"/>
    <col min="5632" max="5635" width="11" style="666" customWidth="1"/>
    <col min="5636" max="5640" width="14.453125" style="666" customWidth="1"/>
    <col min="5641" max="5641" width="37.26953125" style="666" customWidth="1"/>
    <col min="5642" max="5643" width="11" style="666" customWidth="1"/>
    <col min="5644" max="5653" width="9.81640625" style="666" customWidth="1"/>
    <col min="5654" max="5657" width="11" style="666" customWidth="1"/>
    <col min="5658" max="5658" width="14.453125" style="666" customWidth="1"/>
    <col min="5659" max="5659" width="4.1796875" style="666" customWidth="1"/>
    <col min="5660" max="5660" width="13.26953125" style="666" customWidth="1"/>
    <col min="5661" max="5661" width="28.1796875" style="666" customWidth="1"/>
    <col min="5662" max="5662" width="11" style="666" customWidth="1"/>
    <col min="5663" max="5663" width="14.453125" style="666" customWidth="1"/>
    <col min="5664" max="5664" width="4.1796875" style="666" customWidth="1"/>
    <col min="5665" max="5666" width="11" style="666" customWidth="1"/>
    <col min="5667" max="5667" width="14.453125" style="666" customWidth="1"/>
    <col min="5668" max="5668" width="4.1796875" style="666" customWidth="1"/>
    <col min="5669" max="5669" width="14.453125" style="666" customWidth="1"/>
    <col min="5670" max="5873" width="11" style="666"/>
    <col min="5874" max="5874" width="37" style="666" customWidth="1"/>
    <col min="5875" max="5877" width="12.7265625" style="666" customWidth="1"/>
    <col min="5878" max="5878" width="33.7265625" style="666" customWidth="1"/>
    <col min="5879" max="5879" width="3.7265625" style="666" customWidth="1"/>
    <col min="5880" max="5880" width="16.453125" style="666" customWidth="1"/>
    <col min="5881" max="5885" width="11.7265625" style="666" customWidth="1"/>
    <col min="5886" max="5886" width="29.7265625" style="666" customWidth="1"/>
    <col min="5887" max="5887" width="20.7265625" style="666" customWidth="1"/>
    <col min="5888" max="5891" width="11" style="666" customWidth="1"/>
    <col min="5892" max="5896" width="14.453125" style="666" customWidth="1"/>
    <col min="5897" max="5897" width="37.26953125" style="666" customWidth="1"/>
    <col min="5898" max="5899" width="11" style="666" customWidth="1"/>
    <col min="5900" max="5909" width="9.81640625" style="666" customWidth="1"/>
    <col min="5910" max="5913" width="11" style="666" customWidth="1"/>
    <col min="5914" max="5914" width="14.453125" style="666" customWidth="1"/>
    <col min="5915" max="5915" width="4.1796875" style="666" customWidth="1"/>
    <col min="5916" max="5916" width="13.26953125" style="666" customWidth="1"/>
    <col min="5917" max="5917" width="28.1796875" style="666" customWidth="1"/>
    <col min="5918" max="5918" width="11" style="666" customWidth="1"/>
    <col min="5919" max="5919" width="14.453125" style="666" customWidth="1"/>
    <col min="5920" max="5920" width="4.1796875" style="666" customWidth="1"/>
    <col min="5921" max="5922" width="11" style="666" customWidth="1"/>
    <col min="5923" max="5923" width="14.453125" style="666" customWidth="1"/>
    <col min="5924" max="5924" width="4.1796875" style="666" customWidth="1"/>
    <col min="5925" max="5925" width="14.453125" style="666" customWidth="1"/>
    <col min="5926" max="6129" width="11" style="666"/>
    <col min="6130" max="6130" width="37" style="666" customWidth="1"/>
    <col min="6131" max="6133" width="12.7265625" style="666" customWidth="1"/>
    <col min="6134" max="6134" width="33.7265625" style="666" customWidth="1"/>
    <col min="6135" max="6135" width="3.7265625" style="666" customWidth="1"/>
    <col min="6136" max="6136" width="16.453125" style="666" customWidth="1"/>
    <col min="6137" max="6141" width="11.7265625" style="666" customWidth="1"/>
    <col min="6142" max="6142" width="29.7265625" style="666" customWidth="1"/>
    <col min="6143" max="6143" width="20.7265625" style="666" customWidth="1"/>
    <col min="6144" max="6147" width="11" style="666" customWidth="1"/>
    <col min="6148" max="6152" width="14.453125" style="666" customWidth="1"/>
    <col min="6153" max="6153" width="37.26953125" style="666" customWidth="1"/>
    <col min="6154" max="6155" width="11" style="666" customWidth="1"/>
    <col min="6156" max="6165" width="9.81640625" style="666" customWidth="1"/>
    <col min="6166" max="6169" width="11" style="666" customWidth="1"/>
    <col min="6170" max="6170" width="14.453125" style="666" customWidth="1"/>
    <col min="6171" max="6171" width="4.1796875" style="666" customWidth="1"/>
    <col min="6172" max="6172" width="13.26953125" style="666" customWidth="1"/>
    <col min="6173" max="6173" width="28.1796875" style="666" customWidth="1"/>
    <col min="6174" max="6174" width="11" style="666" customWidth="1"/>
    <col min="6175" max="6175" width="14.453125" style="666" customWidth="1"/>
    <col min="6176" max="6176" width="4.1796875" style="666" customWidth="1"/>
    <col min="6177" max="6178" width="11" style="666" customWidth="1"/>
    <col min="6179" max="6179" width="14.453125" style="666" customWidth="1"/>
    <col min="6180" max="6180" width="4.1796875" style="666" customWidth="1"/>
    <col min="6181" max="6181" width="14.453125" style="666" customWidth="1"/>
    <col min="6182" max="6385" width="11" style="666"/>
    <col min="6386" max="6386" width="37" style="666" customWidth="1"/>
    <col min="6387" max="6389" width="12.7265625" style="666" customWidth="1"/>
    <col min="6390" max="6390" width="33.7265625" style="666" customWidth="1"/>
    <col min="6391" max="6391" width="3.7265625" style="666" customWidth="1"/>
    <col min="6392" max="6392" width="16.453125" style="666" customWidth="1"/>
    <col min="6393" max="6397" width="11.7265625" style="666" customWidth="1"/>
    <col min="6398" max="6398" width="29.7265625" style="666" customWidth="1"/>
    <col min="6399" max="6399" width="20.7265625" style="666" customWidth="1"/>
    <col min="6400" max="6403" width="11" style="666" customWidth="1"/>
    <col min="6404" max="6408" width="14.453125" style="666" customWidth="1"/>
    <col min="6409" max="6409" width="37.26953125" style="666" customWidth="1"/>
    <col min="6410" max="6411" width="11" style="666" customWidth="1"/>
    <col min="6412" max="6421" width="9.81640625" style="666" customWidth="1"/>
    <col min="6422" max="6425" width="11" style="666" customWidth="1"/>
    <col min="6426" max="6426" width="14.453125" style="666" customWidth="1"/>
    <col min="6427" max="6427" width="4.1796875" style="666" customWidth="1"/>
    <col min="6428" max="6428" width="13.26953125" style="666" customWidth="1"/>
    <col min="6429" max="6429" width="28.1796875" style="666" customWidth="1"/>
    <col min="6430" max="6430" width="11" style="666" customWidth="1"/>
    <col min="6431" max="6431" width="14.453125" style="666" customWidth="1"/>
    <col min="6432" max="6432" width="4.1796875" style="666" customWidth="1"/>
    <col min="6433" max="6434" width="11" style="666" customWidth="1"/>
    <col min="6435" max="6435" width="14.453125" style="666" customWidth="1"/>
    <col min="6436" max="6436" width="4.1796875" style="666" customWidth="1"/>
    <col min="6437" max="6437" width="14.453125" style="666" customWidth="1"/>
    <col min="6438" max="6641" width="11" style="666"/>
    <col min="6642" max="6642" width="37" style="666" customWidth="1"/>
    <col min="6643" max="6645" width="12.7265625" style="666" customWidth="1"/>
    <col min="6646" max="6646" width="33.7265625" style="666" customWidth="1"/>
    <col min="6647" max="6647" width="3.7265625" style="666" customWidth="1"/>
    <col min="6648" max="6648" width="16.453125" style="666" customWidth="1"/>
    <col min="6649" max="6653" width="11.7265625" style="666" customWidth="1"/>
    <col min="6654" max="6654" width="29.7265625" style="666" customWidth="1"/>
    <col min="6655" max="6655" width="20.7265625" style="666" customWidth="1"/>
    <col min="6656" max="6659" width="11" style="666" customWidth="1"/>
    <col min="6660" max="6664" width="14.453125" style="666" customWidth="1"/>
    <col min="6665" max="6665" width="37.26953125" style="666" customWidth="1"/>
    <col min="6666" max="6667" width="11" style="666" customWidth="1"/>
    <col min="6668" max="6677" width="9.81640625" style="666" customWidth="1"/>
    <col min="6678" max="6681" width="11" style="666" customWidth="1"/>
    <col min="6682" max="6682" width="14.453125" style="666" customWidth="1"/>
    <col min="6683" max="6683" width="4.1796875" style="666" customWidth="1"/>
    <col min="6684" max="6684" width="13.26953125" style="666" customWidth="1"/>
    <col min="6685" max="6685" width="28.1796875" style="666" customWidth="1"/>
    <col min="6686" max="6686" width="11" style="666" customWidth="1"/>
    <col min="6687" max="6687" width="14.453125" style="666" customWidth="1"/>
    <col min="6688" max="6688" width="4.1796875" style="666" customWidth="1"/>
    <col min="6689" max="6690" width="11" style="666" customWidth="1"/>
    <col min="6691" max="6691" width="14.453125" style="666" customWidth="1"/>
    <col min="6692" max="6692" width="4.1796875" style="666" customWidth="1"/>
    <col min="6693" max="6693" width="14.453125" style="666" customWidth="1"/>
    <col min="6694" max="6897" width="11" style="666"/>
    <col min="6898" max="6898" width="37" style="666" customWidth="1"/>
    <col min="6899" max="6901" width="12.7265625" style="666" customWidth="1"/>
    <col min="6902" max="6902" width="33.7265625" style="666" customWidth="1"/>
    <col min="6903" max="6903" width="3.7265625" style="666" customWidth="1"/>
    <col min="6904" max="6904" width="16.453125" style="666" customWidth="1"/>
    <col min="6905" max="6909" width="11.7265625" style="666" customWidth="1"/>
    <col min="6910" max="6910" width="29.7265625" style="666" customWidth="1"/>
    <col min="6911" max="6911" width="20.7265625" style="666" customWidth="1"/>
    <col min="6912" max="6915" width="11" style="666" customWidth="1"/>
    <col min="6916" max="6920" width="14.453125" style="666" customWidth="1"/>
    <col min="6921" max="6921" width="37.26953125" style="666" customWidth="1"/>
    <col min="6922" max="6923" width="11" style="666" customWidth="1"/>
    <col min="6924" max="6933" width="9.81640625" style="666" customWidth="1"/>
    <col min="6934" max="6937" width="11" style="666" customWidth="1"/>
    <col min="6938" max="6938" width="14.453125" style="666" customWidth="1"/>
    <col min="6939" max="6939" width="4.1796875" style="666" customWidth="1"/>
    <col min="6940" max="6940" width="13.26953125" style="666" customWidth="1"/>
    <col min="6941" max="6941" width="28.1796875" style="666" customWidth="1"/>
    <col min="6942" max="6942" width="11" style="666" customWidth="1"/>
    <col min="6943" max="6943" width="14.453125" style="666" customWidth="1"/>
    <col min="6944" max="6944" width="4.1796875" style="666" customWidth="1"/>
    <col min="6945" max="6946" width="11" style="666" customWidth="1"/>
    <col min="6947" max="6947" width="14.453125" style="666" customWidth="1"/>
    <col min="6948" max="6948" width="4.1796875" style="666" customWidth="1"/>
    <col min="6949" max="6949" width="14.453125" style="666" customWidth="1"/>
    <col min="6950" max="7153" width="11" style="666"/>
    <col min="7154" max="7154" width="37" style="666" customWidth="1"/>
    <col min="7155" max="7157" width="12.7265625" style="666" customWidth="1"/>
    <col min="7158" max="7158" width="33.7265625" style="666" customWidth="1"/>
    <col min="7159" max="7159" width="3.7265625" style="666" customWidth="1"/>
    <col min="7160" max="7160" width="16.453125" style="666" customWidth="1"/>
    <col min="7161" max="7165" width="11.7265625" style="666" customWidth="1"/>
    <col min="7166" max="7166" width="29.7265625" style="666" customWidth="1"/>
    <col min="7167" max="7167" width="20.7265625" style="666" customWidth="1"/>
    <col min="7168" max="7171" width="11" style="666" customWidth="1"/>
    <col min="7172" max="7176" width="14.453125" style="666" customWidth="1"/>
    <col min="7177" max="7177" width="37.26953125" style="666" customWidth="1"/>
    <col min="7178" max="7179" width="11" style="666" customWidth="1"/>
    <col min="7180" max="7189" width="9.81640625" style="666" customWidth="1"/>
    <col min="7190" max="7193" width="11" style="666" customWidth="1"/>
    <col min="7194" max="7194" width="14.453125" style="666" customWidth="1"/>
    <col min="7195" max="7195" width="4.1796875" style="666" customWidth="1"/>
    <col min="7196" max="7196" width="13.26953125" style="666" customWidth="1"/>
    <col min="7197" max="7197" width="28.1796875" style="666" customWidth="1"/>
    <col min="7198" max="7198" width="11" style="666" customWidth="1"/>
    <col min="7199" max="7199" width="14.453125" style="666" customWidth="1"/>
    <col min="7200" max="7200" width="4.1796875" style="666" customWidth="1"/>
    <col min="7201" max="7202" width="11" style="666" customWidth="1"/>
    <col min="7203" max="7203" width="14.453125" style="666" customWidth="1"/>
    <col min="7204" max="7204" width="4.1796875" style="666" customWidth="1"/>
    <col min="7205" max="7205" width="14.453125" style="666" customWidth="1"/>
    <col min="7206" max="7409" width="11" style="666"/>
    <col min="7410" max="7410" width="37" style="666" customWidth="1"/>
    <col min="7411" max="7413" width="12.7265625" style="666" customWidth="1"/>
    <col min="7414" max="7414" width="33.7265625" style="666" customWidth="1"/>
    <col min="7415" max="7415" width="3.7265625" style="666" customWidth="1"/>
    <col min="7416" max="7416" width="16.453125" style="666" customWidth="1"/>
    <col min="7417" max="7421" width="11.7265625" style="666" customWidth="1"/>
    <col min="7422" max="7422" width="29.7265625" style="666" customWidth="1"/>
    <col min="7423" max="7423" width="20.7265625" style="666" customWidth="1"/>
    <col min="7424" max="7427" width="11" style="666" customWidth="1"/>
    <col min="7428" max="7432" width="14.453125" style="666" customWidth="1"/>
    <col min="7433" max="7433" width="37.26953125" style="666" customWidth="1"/>
    <col min="7434" max="7435" width="11" style="666" customWidth="1"/>
    <col min="7436" max="7445" width="9.81640625" style="666" customWidth="1"/>
    <col min="7446" max="7449" width="11" style="666" customWidth="1"/>
    <col min="7450" max="7450" width="14.453125" style="666" customWidth="1"/>
    <col min="7451" max="7451" width="4.1796875" style="666" customWidth="1"/>
    <col min="7452" max="7452" width="13.26953125" style="666" customWidth="1"/>
    <col min="7453" max="7453" width="28.1796875" style="666" customWidth="1"/>
    <col min="7454" max="7454" width="11" style="666" customWidth="1"/>
    <col min="7455" max="7455" width="14.453125" style="666" customWidth="1"/>
    <col min="7456" max="7456" width="4.1796875" style="666" customWidth="1"/>
    <col min="7457" max="7458" width="11" style="666" customWidth="1"/>
    <col min="7459" max="7459" width="14.453125" style="666" customWidth="1"/>
    <col min="7460" max="7460" width="4.1796875" style="666" customWidth="1"/>
    <col min="7461" max="7461" width="14.453125" style="666" customWidth="1"/>
    <col min="7462" max="7665" width="11" style="666"/>
    <col min="7666" max="7666" width="37" style="666" customWidth="1"/>
    <col min="7667" max="7669" width="12.7265625" style="666" customWidth="1"/>
    <col min="7670" max="7670" width="33.7265625" style="666" customWidth="1"/>
    <col min="7671" max="7671" width="3.7265625" style="666" customWidth="1"/>
    <col min="7672" max="7672" width="16.453125" style="666" customWidth="1"/>
    <col min="7673" max="7677" width="11.7265625" style="666" customWidth="1"/>
    <col min="7678" max="7678" width="29.7265625" style="666" customWidth="1"/>
    <col min="7679" max="7679" width="20.7265625" style="666" customWidth="1"/>
    <col min="7680" max="7683" width="11" style="666" customWidth="1"/>
    <col min="7684" max="7688" width="14.453125" style="666" customWidth="1"/>
    <col min="7689" max="7689" width="37.26953125" style="666" customWidth="1"/>
    <col min="7690" max="7691" width="11" style="666" customWidth="1"/>
    <col min="7692" max="7701" width="9.81640625" style="666" customWidth="1"/>
    <col min="7702" max="7705" width="11" style="666" customWidth="1"/>
    <col min="7706" max="7706" width="14.453125" style="666" customWidth="1"/>
    <col min="7707" max="7707" width="4.1796875" style="666" customWidth="1"/>
    <col min="7708" max="7708" width="13.26953125" style="666" customWidth="1"/>
    <col min="7709" max="7709" width="28.1796875" style="666" customWidth="1"/>
    <col min="7710" max="7710" width="11" style="666" customWidth="1"/>
    <col min="7711" max="7711" width="14.453125" style="666" customWidth="1"/>
    <col min="7712" max="7712" width="4.1796875" style="666" customWidth="1"/>
    <col min="7713" max="7714" width="11" style="666" customWidth="1"/>
    <col min="7715" max="7715" width="14.453125" style="666" customWidth="1"/>
    <col min="7716" max="7716" width="4.1796875" style="666" customWidth="1"/>
    <col min="7717" max="7717" width="14.453125" style="666" customWidth="1"/>
    <col min="7718" max="7921" width="11" style="666"/>
    <col min="7922" max="7922" width="37" style="666" customWidth="1"/>
    <col min="7923" max="7925" width="12.7265625" style="666" customWidth="1"/>
    <col min="7926" max="7926" width="33.7265625" style="666" customWidth="1"/>
    <col min="7927" max="7927" width="3.7265625" style="666" customWidth="1"/>
    <col min="7928" max="7928" width="16.453125" style="666" customWidth="1"/>
    <col min="7929" max="7933" width="11.7265625" style="666" customWidth="1"/>
    <col min="7934" max="7934" width="29.7265625" style="666" customWidth="1"/>
    <col min="7935" max="7935" width="20.7265625" style="666" customWidth="1"/>
    <col min="7936" max="7939" width="11" style="666" customWidth="1"/>
    <col min="7940" max="7944" width="14.453125" style="666" customWidth="1"/>
    <col min="7945" max="7945" width="37.26953125" style="666" customWidth="1"/>
    <col min="7946" max="7947" width="11" style="666" customWidth="1"/>
    <col min="7948" max="7957" width="9.81640625" style="666" customWidth="1"/>
    <col min="7958" max="7961" width="11" style="666" customWidth="1"/>
    <col min="7962" max="7962" width="14.453125" style="666" customWidth="1"/>
    <col min="7963" max="7963" width="4.1796875" style="666" customWidth="1"/>
    <col min="7964" max="7964" width="13.26953125" style="666" customWidth="1"/>
    <col min="7965" max="7965" width="28.1796875" style="666" customWidth="1"/>
    <col min="7966" max="7966" width="11" style="666" customWidth="1"/>
    <col min="7967" max="7967" width="14.453125" style="666" customWidth="1"/>
    <col min="7968" max="7968" width="4.1796875" style="666" customWidth="1"/>
    <col min="7969" max="7970" width="11" style="666" customWidth="1"/>
    <col min="7971" max="7971" width="14.453125" style="666" customWidth="1"/>
    <col min="7972" max="7972" width="4.1796875" style="666" customWidth="1"/>
    <col min="7973" max="7973" width="14.453125" style="666" customWidth="1"/>
    <col min="7974" max="8177" width="11" style="666"/>
    <col min="8178" max="8178" width="37" style="666" customWidth="1"/>
    <col min="8179" max="8181" width="12.7265625" style="666" customWidth="1"/>
    <col min="8182" max="8182" width="33.7265625" style="666" customWidth="1"/>
    <col min="8183" max="8183" width="3.7265625" style="666" customWidth="1"/>
    <col min="8184" max="8184" width="16.453125" style="666" customWidth="1"/>
    <col min="8185" max="8189" width="11.7265625" style="666" customWidth="1"/>
    <col min="8190" max="8190" width="29.7265625" style="666" customWidth="1"/>
    <col min="8191" max="8191" width="20.7265625" style="666" customWidth="1"/>
    <col min="8192" max="8195" width="11" style="666" customWidth="1"/>
    <col min="8196" max="8200" width="14.453125" style="666" customWidth="1"/>
    <col min="8201" max="8201" width="37.26953125" style="666" customWidth="1"/>
    <col min="8202" max="8203" width="11" style="666" customWidth="1"/>
    <col min="8204" max="8213" width="9.81640625" style="666" customWidth="1"/>
    <col min="8214" max="8217" width="11" style="666" customWidth="1"/>
    <col min="8218" max="8218" width="14.453125" style="666" customWidth="1"/>
    <col min="8219" max="8219" width="4.1796875" style="666" customWidth="1"/>
    <col min="8220" max="8220" width="13.26953125" style="666" customWidth="1"/>
    <col min="8221" max="8221" width="28.1796875" style="666" customWidth="1"/>
    <col min="8222" max="8222" width="11" style="666" customWidth="1"/>
    <col min="8223" max="8223" width="14.453125" style="666" customWidth="1"/>
    <col min="8224" max="8224" width="4.1796875" style="666" customWidth="1"/>
    <col min="8225" max="8226" width="11" style="666" customWidth="1"/>
    <col min="8227" max="8227" width="14.453125" style="666" customWidth="1"/>
    <col min="8228" max="8228" width="4.1796875" style="666" customWidth="1"/>
    <col min="8229" max="8229" width="14.453125" style="666" customWidth="1"/>
    <col min="8230" max="8433" width="11" style="666"/>
    <col min="8434" max="8434" width="37" style="666" customWidth="1"/>
    <col min="8435" max="8437" width="12.7265625" style="666" customWidth="1"/>
    <col min="8438" max="8438" width="33.7265625" style="666" customWidth="1"/>
    <col min="8439" max="8439" width="3.7265625" style="666" customWidth="1"/>
    <col min="8440" max="8440" width="16.453125" style="666" customWidth="1"/>
    <col min="8441" max="8445" width="11.7265625" style="666" customWidth="1"/>
    <col min="8446" max="8446" width="29.7265625" style="666" customWidth="1"/>
    <col min="8447" max="8447" width="20.7265625" style="666" customWidth="1"/>
    <col min="8448" max="8451" width="11" style="666" customWidth="1"/>
    <col min="8452" max="8456" width="14.453125" style="666" customWidth="1"/>
    <col min="8457" max="8457" width="37.26953125" style="666" customWidth="1"/>
    <col min="8458" max="8459" width="11" style="666" customWidth="1"/>
    <col min="8460" max="8469" width="9.81640625" style="666" customWidth="1"/>
    <col min="8470" max="8473" width="11" style="666" customWidth="1"/>
    <col min="8474" max="8474" width="14.453125" style="666" customWidth="1"/>
    <col min="8475" max="8475" width="4.1796875" style="666" customWidth="1"/>
    <col min="8476" max="8476" width="13.26953125" style="666" customWidth="1"/>
    <col min="8477" max="8477" width="28.1796875" style="666" customWidth="1"/>
    <col min="8478" max="8478" width="11" style="666" customWidth="1"/>
    <col min="8479" max="8479" width="14.453125" style="666" customWidth="1"/>
    <col min="8480" max="8480" width="4.1796875" style="666" customWidth="1"/>
    <col min="8481" max="8482" width="11" style="666" customWidth="1"/>
    <col min="8483" max="8483" width="14.453125" style="666" customWidth="1"/>
    <col min="8484" max="8484" width="4.1796875" style="666" customWidth="1"/>
    <col min="8485" max="8485" width="14.453125" style="666" customWidth="1"/>
    <col min="8486" max="8689" width="11" style="666"/>
    <col min="8690" max="8690" width="37" style="666" customWidth="1"/>
    <col min="8691" max="8693" width="12.7265625" style="666" customWidth="1"/>
    <col min="8694" max="8694" width="33.7265625" style="666" customWidth="1"/>
    <col min="8695" max="8695" width="3.7265625" style="666" customWidth="1"/>
    <col min="8696" max="8696" width="16.453125" style="666" customWidth="1"/>
    <col min="8697" max="8701" width="11.7265625" style="666" customWidth="1"/>
    <col min="8702" max="8702" width="29.7265625" style="666" customWidth="1"/>
    <col min="8703" max="8703" width="20.7265625" style="666" customWidth="1"/>
    <col min="8704" max="8707" width="11" style="666" customWidth="1"/>
    <col min="8708" max="8712" width="14.453125" style="666" customWidth="1"/>
    <col min="8713" max="8713" width="37.26953125" style="666" customWidth="1"/>
    <col min="8714" max="8715" width="11" style="666" customWidth="1"/>
    <col min="8716" max="8725" width="9.81640625" style="666" customWidth="1"/>
    <col min="8726" max="8729" width="11" style="666" customWidth="1"/>
    <col min="8730" max="8730" width="14.453125" style="666" customWidth="1"/>
    <col min="8731" max="8731" width="4.1796875" style="666" customWidth="1"/>
    <col min="8732" max="8732" width="13.26953125" style="666" customWidth="1"/>
    <col min="8733" max="8733" width="28.1796875" style="666" customWidth="1"/>
    <col min="8734" max="8734" width="11" style="666" customWidth="1"/>
    <col min="8735" max="8735" width="14.453125" style="666" customWidth="1"/>
    <col min="8736" max="8736" width="4.1796875" style="666" customWidth="1"/>
    <col min="8737" max="8738" width="11" style="666" customWidth="1"/>
    <col min="8739" max="8739" width="14.453125" style="666" customWidth="1"/>
    <col min="8740" max="8740" width="4.1796875" style="666" customWidth="1"/>
    <col min="8741" max="8741" width="14.453125" style="666" customWidth="1"/>
    <col min="8742" max="8945" width="11" style="666"/>
    <col min="8946" max="8946" width="37" style="666" customWidth="1"/>
    <col min="8947" max="8949" width="12.7265625" style="666" customWidth="1"/>
    <col min="8950" max="8950" width="33.7265625" style="666" customWidth="1"/>
    <col min="8951" max="8951" width="3.7265625" style="666" customWidth="1"/>
    <col min="8952" max="8952" width="16.453125" style="666" customWidth="1"/>
    <col min="8953" max="8957" width="11.7265625" style="666" customWidth="1"/>
    <col min="8958" max="8958" width="29.7265625" style="666" customWidth="1"/>
    <col min="8959" max="8959" width="20.7265625" style="666" customWidth="1"/>
    <col min="8960" max="8963" width="11" style="666" customWidth="1"/>
    <col min="8964" max="8968" width="14.453125" style="666" customWidth="1"/>
    <col min="8969" max="8969" width="37.26953125" style="666" customWidth="1"/>
    <col min="8970" max="8971" width="11" style="666" customWidth="1"/>
    <col min="8972" max="8981" width="9.81640625" style="666" customWidth="1"/>
    <col min="8982" max="8985" width="11" style="666" customWidth="1"/>
    <col min="8986" max="8986" width="14.453125" style="666" customWidth="1"/>
    <col min="8987" max="8987" width="4.1796875" style="666" customWidth="1"/>
    <col min="8988" max="8988" width="13.26953125" style="666" customWidth="1"/>
    <col min="8989" max="8989" width="28.1796875" style="666" customWidth="1"/>
    <col min="8990" max="8990" width="11" style="666" customWidth="1"/>
    <col min="8991" max="8991" width="14.453125" style="666" customWidth="1"/>
    <col min="8992" max="8992" width="4.1796875" style="666" customWidth="1"/>
    <col min="8993" max="8994" width="11" style="666" customWidth="1"/>
    <col min="8995" max="8995" width="14.453125" style="666" customWidth="1"/>
    <col min="8996" max="8996" width="4.1796875" style="666" customWidth="1"/>
    <col min="8997" max="8997" width="14.453125" style="666" customWidth="1"/>
    <col min="8998" max="9201" width="11" style="666"/>
    <col min="9202" max="9202" width="37" style="666" customWidth="1"/>
    <col min="9203" max="9205" width="12.7265625" style="666" customWidth="1"/>
    <col min="9206" max="9206" width="33.7265625" style="666" customWidth="1"/>
    <col min="9207" max="9207" width="3.7265625" style="666" customWidth="1"/>
    <col min="9208" max="9208" width="16.453125" style="666" customWidth="1"/>
    <col min="9209" max="9213" width="11.7265625" style="666" customWidth="1"/>
    <col min="9214" max="9214" width="29.7265625" style="666" customWidth="1"/>
    <col min="9215" max="9215" width="20.7265625" style="666" customWidth="1"/>
    <col min="9216" max="9219" width="11" style="666" customWidth="1"/>
    <col min="9220" max="9224" width="14.453125" style="666" customWidth="1"/>
    <col min="9225" max="9225" width="37.26953125" style="666" customWidth="1"/>
    <col min="9226" max="9227" width="11" style="666" customWidth="1"/>
    <col min="9228" max="9237" width="9.81640625" style="666" customWidth="1"/>
    <col min="9238" max="9241" width="11" style="666" customWidth="1"/>
    <col min="9242" max="9242" width="14.453125" style="666" customWidth="1"/>
    <col min="9243" max="9243" width="4.1796875" style="666" customWidth="1"/>
    <col min="9244" max="9244" width="13.26953125" style="666" customWidth="1"/>
    <col min="9245" max="9245" width="28.1796875" style="666" customWidth="1"/>
    <col min="9246" max="9246" width="11" style="666" customWidth="1"/>
    <col min="9247" max="9247" width="14.453125" style="666" customWidth="1"/>
    <col min="9248" max="9248" width="4.1796875" style="666" customWidth="1"/>
    <col min="9249" max="9250" width="11" style="666" customWidth="1"/>
    <col min="9251" max="9251" width="14.453125" style="666" customWidth="1"/>
    <col min="9252" max="9252" width="4.1796875" style="666" customWidth="1"/>
    <col min="9253" max="9253" width="14.453125" style="666" customWidth="1"/>
    <col min="9254" max="9457" width="11" style="666"/>
    <col min="9458" max="9458" width="37" style="666" customWidth="1"/>
    <col min="9459" max="9461" width="12.7265625" style="666" customWidth="1"/>
    <col min="9462" max="9462" width="33.7265625" style="666" customWidth="1"/>
    <col min="9463" max="9463" width="3.7265625" style="666" customWidth="1"/>
    <col min="9464" max="9464" width="16.453125" style="666" customWidth="1"/>
    <col min="9465" max="9469" width="11.7265625" style="666" customWidth="1"/>
    <col min="9470" max="9470" width="29.7265625" style="666" customWidth="1"/>
    <col min="9471" max="9471" width="20.7265625" style="666" customWidth="1"/>
    <col min="9472" max="9475" width="11" style="666" customWidth="1"/>
    <col min="9476" max="9480" width="14.453125" style="666" customWidth="1"/>
    <col min="9481" max="9481" width="37.26953125" style="666" customWidth="1"/>
    <col min="9482" max="9483" width="11" style="666" customWidth="1"/>
    <col min="9484" max="9493" width="9.81640625" style="666" customWidth="1"/>
    <col min="9494" max="9497" width="11" style="666" customWidth="1"/>
    <col min="9498" max="9498" width="14.453125" style="666" customWidth="1"/>
    <col min="9499" max="9499" width="4.1796875" style="666" customWidth="1"/>
    <col min="9500" max="9500" width="13.26953125" style="666" customWidth="1"/>
    <col min="9501" max="9501" width="28.1796875" style="666" customWidth="1"/>
    <col min="9502" max="9502" width="11" style="666" customWidth="1"/>
    <col min="9503" max="9503" width="14.453125" style="666" customWidth="1"/>
    <col min="9504" max="9504" width="4.1796875" style="666" customWidth="1"/>
    <col min="9505" max="9506" width="11" style="666" customWidth="1"/>
    <col min="9507" max="9507" width="14.453125" style="666" customWidth="1"/>
    <col min="9508" max="9508" width="4.1796875" style="666" customWidth="1"/>
    <col min="9509" max="9509" width="14.453125" style="666" customWidth="1"/>
    <col min="9510" max="9713" width="11" style="666"/>
    <col min="9714" max="9714" width="37" style="666" customWidth="1"/>
    <col min="9715" max="9717" width="12.7265625" style="666" customWidth="1"/>
    <col min="9718" max="9718" width="33.7265625" style="666" customWidth="1"/>
    <col min="9719" max="9719" width="3.7265625" style="666" customWidth="1"/>
    <col min="9720" max="9720" width="16.453125" style="666" customWidth="1"/>
    <col min="9721" max="9725" width="11.7265625" style="666" customWidth="1"/>
    <col min="9726" max="9726" width="29.7265625" style="666" customWidth="1"/>
    <col min="9727" max="9727" width="20.7265625" style="666" customWidth="1"/>
    <col min="9728" max="9731" width="11" style="666" customWidth="1"/>
    <col min="9732" max="9736" width="14.453125" style="666" customWidth="1"/>
    <col min="9737" max="9737" width="37.26953125" style="666" customWidth="1"/>
    <col min="9738" max="9739" width="11" style="666" customWidth="1"/>
    <col min="9740" max="9749" width="9.81640625" style="666" customWidth="1"/>
    <col min="9750" max="9753" width="11" style="666" customWidth="1"/>
    <col min="9754" max="9754" width="14.453125" style="666" customWidth="1"/>
    <col min="9755" max="9755" width="4.1796875" style="666" customWidth="1"/>
    <col min="9756" max="9756" width="13.26953125" style="666" customWidth="1"/>
    <col min="9757" max="9757" width="28.1796875" style="666" customWidth="1"/>
    <col min="9758" max="9758" width="11" style="666" customWidth="1"/>
    <col min="9759" max="9759" width="14.453125" style="666" customWidth="1"/>
    <col min="9760" max="9760" width="4.1796875" style="666" customWidth="1"/>
    <col min="9761" max="9762" width="11" style="666" customWidth="1"/>
    <col min="9763" max="9763" width="14.453125" style="666" customWidth="1"/>
    <col min="9764" max="9764" width="4.1796875" style="666" customWidth="1"/>
    <col min="9765" max="9765" width="14.453125" style="666" customWidth="1"/>
    <col min="9766" max="9969" width="11" style="666"/>
    <col min="9970" max="9970" width="37" style="666" customWidth="1"/>
    <col min="9971" max="9973" width="12.7265625" style="666" customWidth="1"/>
    <col min="9974" max="9974" width="33.7265625" style="666" customWidth="1"/>
    <col min="9975" max="9975" width="3.7265625" style="666" customWidth="1"/>
    <col min="9976" max="9976" width="16.453125" style="666" customWidth="1"/>
    <col min="9977" max="9981" width="11.7265625" style="666" customWidth="1"/>
    <col min="9982" max="9982" width="29.7265625" style="666" customWidth="1"/>
    <col min="9983" max="9983" width="20.7265625" style="666" customWidth="1"/>
    <col min="9984" max="9987" width="11" style="666" customWidth="1"/>
    <col min="9988" max="9992" width="14.453125" style="666" customWidth="1"/>
    <col min="9993" max="9993" width="37.26953125" style="666" customWidth="1"/>
    <col min="9994" max="9995" width="11" style="666" customWidth="1"/>
    <col min="9996" max="10005" width="9.81640625" style="666" customWidth="1"/>
    <col min="10006" max="10009" width="11" style="666" customWidth="1"/>
    <col min="10010" max="10010" width="14.453125" style="666" customWidth="1"/>
    <col min="10011" max="10011" width="4.1796875" style="666" customWidth="1"/>
    <col min="10012" max="10012" width="13.26953125" style="666" customWidth="1"/>
    <col min="10013" max="10013" width="28.1796875" style="666" customWidth="1"/>
    <col min="10014" max="10014" width="11" style="666" customWidth="1"/>
    <col min="10015" max="10015" width="14.453125" style="666" customWidth="1"/>
    <col min="10016" max="10016" width="4.1796875" style="666" customWidth="1"/>
    <col min="10017" max="10018" width="11" style="666" customWidth="1"/>
    <col min="10019" max="10019" width="14.453125" style="666" customWidth="1"/>
    <col min="10020" max="10020" width="4.1796875" style="666" customWidth="1"/>
    <col min="10021" max="10021" width="14.453125" style="666" customWidth="1"/>
    <col min="10022" max="10225" width="11" style="666"/>
    <col min="10226" max="10226" width="37" style="666" customWidth="1"/>
    <col min="10227" max="10229" width="12.7265625" style="666" customWidth="1"/>
    <col min="10230" max="10230" width="33.7265625" style="666" customWidth="1"/>
    <col min="10231" max="10231" width="3.7265625" style="666" customWidth="1"/>
    <col min="10232" max="10232" width="16.453125" style="666" customWidth="1"/>
    <col min="10233" max="10237" width="11.7265625" style="666" customWidth="1"/>
    <col min="10238" max="10238" width="29.7265625" style="666" customWidth="1"/>
    <col min="10239" max="10239" width="20.7265625" style="666" customWidth="1"/>
    <col min="10240" max="10243" width="11" style="666" customWidth="1"/>
    <col min="10244" max="10248" width="14.453125" style="666" customWidth="1"/>
    <col min="10249" max="10249" width="37.26953125" style="666" customWidth="1"/>
    <col min="10250" max="10251" width="11" style="666" customWidth="1"/>
    <col min="10252" max="10261" width="9.81640625" style="666" customWidth="1"/>
    <col min="10262" max="10265" width="11" style="666" customWidth="1"/>
    <col min="10266" max="10266" width="14.453125" style="666" customWidth="1"/>
    <col min="10267" max="10267" width="4.1796875" style="666" customWidth="1"/>
    <col min="10268" max="10268" width="13.26953125" style="666" customWidth="1"/>
    <col min="10269" max="10269" width="28.1796875" style="666" customWidth="1"/>
    <col min="10270" max="10270" width="11" style="666" customWidth="1"/>
    <col min="10271" max="10271" width="14.453125" style="666" customWidth="1"/>
    <col min="10272" max="10272" width="4.1796875" style="666" customWidth="1"/>
    <col min="10273" max="10274" width="11" style="666" customWidth="1"/>
    <col min="10275" max="10275" width="14.453125" style="666" customWidth="1"/>
    <col min="10276" max="10276" width="4.1796875" style="666" customWidth="1"/>
    <col min="10277" max="10277" width="14.453125" style="666" customWidth="1"/>
    <col min="10278" max="10481" width="11" style="666"/>
    <col min="10482" max="10482" width="37" style="666" customWidth="1"/>
    <col min="10483" max="10485" width="12.7265625" style="666" customWidth="1"/>
    <col min="10486" max="10486" width="33.7265625" style="666" customWidth="1"/>
    <col min="10487" max="10487" width="3.7265625" style="666" customWidth="1"/>
    <col min="10488" max="10488" width="16.453125" style="666" customWidth="1"/>
    <col min="10489" max="10493" width="11.7265625" style="666" customWidth="1"/>
    <col min="10494" max="10494" width="29.7265625" style="666" customWidth="1"/>
    <col min="10495" max="10495" width="20.7265625" style="666" customWidth="1"/>
    <col min="10496" max="10499" width="11" style="666" customWidth="1"/>
    <col min="10500" max="10504" width="14.453125" style="666" customWidth="1"/>
    <col min="10505" max="10505" width="37.26953125" style="666" customWidth="1"/>
    <col min="10506" max="10507" width="11" style="666" customWidth="1"/>
    <col min="10508" max="10517" width="9.81640625" style="666" customWidth="1"/>
    <col min="10518" max="10521" width="11" style="666" customWidth="1"/>
    <col min="10522" max="10522" width="14.453125" style="666" customWidth="1"/>
    <col min="10523" max="10523" width="4.1796875" style="666" customWidth="1"/>
    <col min="10524" max="10524" width="13.26953125" style="666" customWidth="1"/>
    <col min="10525" max="10525" width="28.1796875" style="666" customWidth="1"/>
    <col min="10526" max="10526" width="11" style="666" customWidth="1"/>
    <col min="10527" max="10527" width="14.453125" style="666" customWidth="1"/>
    <col min="10528" max="10528" width="4.1796875" style="666" customWidth="1"/>
    <col min="10529" max="10530" width="11" style="666" customWidth="1"/>
    <col min="10531" max="10531" width="14.453125" style="666" customWidth="1"/>
    <col min="10532" max="10532" width="4.1796875" style="666" customWidth="1"/>
    <col min="10533" max="10533" width="14.453125" style="666" customWidth="1"/>
    <col min="10534" max="10737" width="11" style="666"/>
    <col min="10738" max="10738" width="37" style="666" customWidth="1"/>
    <col min="10739" max="10741" width="12.7265625" style="666" customWidth="1"/>
    <col min="10742" max="10742" width="33.7265625" style="666" customWidth="1"/>
    <col min="10743" max="10743" width="3.7265625" style="666" customWidth="1"/>
    <col min="10744" max="10744" width="16.453125" style="666" customWidth="1"/>
    <col min="10745" max="10749" width="11.7265625" style="666" customWidth="1"/>
    <col min="10750" max="10750" width="29.7265625" style="666" customWidth="1"/>
    <col min="10751" max="10751" width="20.7265625" style="666" customWidth="1"/>
    <col min="10752" max="10755" width="11" style="666" customWidth="1"/>
    <col min="10756" max="10760" width="14.453125" style="666" customWidth="1"/>
    <col min="10761" max="10761" width="37.26953125" style="666" customWidth="1"/>
    <col min="10762" max="10763" width="11" style="666" customWidth="1"/>
    <col min="10764" max="10773" width="9.81640625" style="666" customWidth="1"/>
    <col min="10774" max="10777" width="11" style="666" customWidth="1"/>
    <col min="10778" max="10778" width="14.453125" style="666" customWidth="1"/>
    <col min="10779" max="10779" width="4.1796875" style="666" customWidth="1"/>
    <col min="10780" max="10780" width="13.26953125" style="666" customWidth="1"/>
    <col min="10781" max="10781" width="28.1796875" style="666" customWidth="1"/>
    <col min="10782" max="10782" width="11" style="666" customWidth="1"/>
    <col min="10783" max="10783" width="14.453125" style="666" customWidth="1"/>
    <col min="10784" max="10784" width="4.1796875" style="666" customWidth="1"/>
    <col min="10785" max="10786" width="11" style="666" customWidth="1"/>
    <col min="10787" max="10787" width="14.453125" style="666" customWidth="1"/>
    <col min="10788" max="10788" width="4.1796875" style="666" customWidth="1"/>
    <col min="10789" max="10789" width="14.453125" style="666" customWidth="1"/>
    <col min="10790" max="10993" width="11" style="666"/>
    <col min="10994" max="10994" width="37" style="666" customWidth="1"/>
    <col min="10995" max="10997" width="12.7265625" style="666" customWidth="1"/>
    <col min="10998" max="10998" width="33.7265625" style="666" customWidth="1"/>
    <col min="10999" max="10999" width="3.7265625" style="666" customWidth="1"/>
    <col min="11000" max="11000" width="16.453125" style="666" customWidth="1"/>
    <col min="11001" max="11005" width="11.7265625" style="666" customWidth="1"/>
    <col min="11006" max="11006" width="29.7265625" style="666" customWidth="1"/>
    <col min="11007" max="11007" width="20.7265625" style="666" customWidth="1"/>
    <col min="11008" max="11011" width="11" style="666" customWidth="1"/>
    <col min="11012" max="11016" width="14.453125" style="666" customWidth="1"/>
    <col min="11017" max="11017" width="37.26953125" style="666" customWidth="1"/>
    <col min="11018" max="11019" width="11" style="666" customWidth="1"/>
    <col min="11020" max="11029" width="9.81640625" style="666" customWidth="1"/>
    <col min="11030" max="11033" width="11" style="666" customWidth="1"/>
    <col min="11034" max="11034" width="14.453125" style="666" customWidth="1"/>
    <col min="11035" max="11035" width="4.1796875" style="666" customWidth="1"/>
    <col min="11036" max="11036" width="13.26953125" style="666" customWidth="1"/>
    <col min="11037" max="11037" width="28.1796875" style="666" customWidth="1"/>
    <col min="11038" max="11038" width="11" style="666" customWidth="1"/>
    <col min="11039" max="11039" width="14.453125" style="666" customWidth="1"/>
    <col min="11040" max="11040" width="4.1796875" style="666" customWidth="1"/>
    <col min="11041" max="11042" width="11" style="666" customWidth="1"/>
    <col min="11043" max="11043" width="14.453125" style="666" customWidth="1"/>
    <col min="11044" max="11044" width="4.1796875" style="666" customWidth="1"/>
    <col min="11045" max="11045" width="14.453125" style="666" customWidth="1"/>
    <col min="11046" max="11249" width="11" style="666"/>
    <col min="11250" max="11250" width="37" style="666" customWidth="1"/>
    <col min="11251" max="11253" width="12.7265625" style="666" customWidth="1"/>
    <col min="11254" max="11254" width="33.7265625" style="666" customWidth="1"/>
    <col min="11255" max="11255" width="3.7265625" style="666" customWidth="1"/>
    <col min="11256" max="11256" width="16.453125" style="666" customWidth="1"/>
    <col min="11257" max="11261" width="11.7265625" style="666" customWidth="1"/>
    <col min="11262" max="11262" width="29.7265625" style="666" customWidth="1"/>
    <col min="11263" max="11263" width="20.7265625" style="666" customWidth="1"/>
    <col min="11264" max="11267" width="11" style="666" customWidth="1"/>
    <col min="11268" max="11272" width="14.453125" style="666" customWidth="1"/>
    <col min="11273" max="11273" width="37.26953125" style="666" customWidth="1"/>
    <col min="11274" max="11275" width="11" style="666" customWidth="1"/>
    <col min="11276" max="11285" width="9.81640625" style="666" customWidth="1"/>
    <col min="11286" max="11289" width="11" style="666" customWidth="1"/>
    <col min="11290" max="11290" width="14.453125" style="666" customWidth="1"/>
    <col min="11291" max="11291" width="4.1796875" style="666" customWidth="1"/>
    <col min="11292" max="11292" width="13.26953125" style="666" customWidth="1"/>
    <col min="11293" max="11293" width="28.1796875" style="666" customWidth="1"/>
    <col min="11294" max="11294" width="11" style="666" customWidth="1"/>
    <col min="11295" max="11295" width="14.453125" style="666" customWidth="1"/>
    <col min="11296" max="11296" width="4.1796875" style="666" customWidth="1"/>
    <col min="11297" max="11298" width="11" style="666" customWidth="1"/>
    <col min="11299" max="11299" width="14.453125" style="666" customWidth="1"/>
    <col min="11300" max="11300" width="4.1796875" style="666" customWidth="1"/>
    <col min="11301" max="11301" width="14.453125" style="666" customWidth="1"/>
    <col min="11302" max="11505" width="11" style="666"/>
    <col min="11506" max="11506" width="37" style="666" customWidth="1"/>
    <col min="11507" max="11509" width="12.7265625" style="666" customWidth="1"/>
    <col min="11510" max="11510" width="33.7265625" style="666" customWidth="1"/>
    <col min="11511" max="11511" width="3.7265625" style="666" customWidth="1"/>
    <col min="11512" max="11512" width="16.453125" style="666" customWidth="1"/>
    <col min="11513" max="11517" width="11.7265625" style="666" customWidth="1"/>
    <col min="11518" max="11518" width="29.7265625" style="666" customWidth="1"/>
    <col min="11519" max="11519" width="20.7265625" style="666" customWidth="1"/>
    <col min="11520" max="11523" width="11" style="666" customWidth="1"/>
    <col min="11524" max="11528" width="14.453125" style="666" customWidth="1"/>
    <col min="11529" max="11529" width="37.26953125" style="666" customWidth="1"/>
    <col min="11530" max="11531" width="11" style="666" customWidth="1"/>
    <col min="11532" max="11541" width="9.81640625" style="666" customWidth="1"/>
    <col min="11542" max="11545" width="11" style="666" customWidth="1"/>
    <col min="11546" max="11546" width="14.453125" style="666" customWidth="1"/>
    <col min="11547" max="11547" width="4.1796875" style="666" customWidth="1"/>
    <col min="11548" max="11548" width="13.26953125" style="666" customWidth="1"/>
    <col min="11549" max="11549" width="28.1796875" style="666" customWidth="1"/>
    <col min="11550" max="11550" width="11" style="666" customWidth="1"/>
    <col min="11551" max="11551" width="14.453125" style="666" customWidth="1"/>
    <col min="11552" max="11552" width="4.1796875" style="666" customWidth="1"/>
    <col min="11553" max="11554" width="11" style="666" customWidth="1"/>
    <col min="11555" max="11555" width="14.453125" style="666" customWidth="1"/>
    <col min="11556" max="11556" width="4.1796875" style="666" customWidth="1"/>
    <col min="11557" max="11557" width="14.453125" style="666" customWidth="1"/>
    <col min="11558" max="11761" width="11" style="666"/>
    <col min="11762" max="11762" width="37" style="666" customWidth="1"/>
    <col min="11763" max="11765" width="12.7265625" style="666" customWidth="1"/>
    <col min="11766" max="11766" width="33.7265625" style="666" customWidth="1"/>
    <col min="11767" max="11767" width="3.7265625" style="666" customWidth="1"/>
    <col min="11768" max="11768" width="16.453125" style="666" customWidth="1"/>
    <col min="11769" max="11773" width="11.7265625" style="666" customWidth="1"/>
    <col min="11774" max="11774" width="29.7265625" style="666" customWidth="1"/>
    <col min="11775" max="11775" width="20.7265625" style="666" customWidth="1"/>
    <col min="11776" max="11779" width="11" style="666" customWidth="1"/>
    <col min="11780" max="11784" width="14.453125" style="666" customWidth="1"/>
    <col min="11785" max="11785" width="37.26953125" style="666" customWidth="1"/>
    <col min="11786" max="11787" width="11" style="666" customWidth="1"/>
    <col min="11788" max="11797" width="9.81640625" style="666" customWidth="1"/>
    <col min="11798" max="11801" width="11" style="666" customWidth="1"/>
    <col min="11802" max="11802" width="14.453125" style="666" customWidth="1"/>
    <col min="11803" max="11803" width="4.1796875" style="666" customWidth="1"/>
    <col min="11804" max="11804" width="13.26953125" style="666" customWidth="1"/>
    <col min="11805" max="11805" width="28.1796875" style="666" customWidth="1"/>
    <col min="11806" max="11806" width="11" style="666" customWidth="1"/>
    <col min="11807" max="11807" width="14.453125" style="666" customWidth="1"/>
    <col min="11808" max="11808" width="4.1796875" style="666" customWidth="1"/>
    <col min="11809" max="11810" width="11" style="666" customWidth="1"/>
    <col min="11811" max="11811" width="14.453125" style="666" customWidth="1"/>
    <col min="11812" max="11812" width="4.1796875" style="666" customWidth="1"/>
    <col min="11813" max="11813" width="14.453125" style="666" customWidth="1"/>
    <col min="11814" max="12017" width="11" style="666"/>
    <col min="12018" max="12018" width="37" style="666" customWidth="1"/>
    <col min="12019" max="12021" width="12.7265625" style="666" customWidth="1"/>
    <col min="12022" max="12022" width="33.7265625" style="666" customWidth="1"/>
    <col min="12023" max="12023" width="3.7265625" style="666" customWidth="1"/>
    <col min="12024" max="12024" width="16.453125" style="666" customWidth="1"/>
    <col min="12025" max="12029" width="11.7265625" style="666" customWidth="1"/>
    <col min="12030" max="12030" width="29.7265625" style="666" customWidth="1"/>
    <col min="12031" max="12031" width="20.7265625" style="666" customWidth="1"/>
    <col min="12032" max="12035" width="11" style="666" customWidth="1"/>
    <col min="12036" max="12040" width="14.453125" style="666" customWidth="1"/>
    <col min="12041" max="12041" width="37.26953125" style="666" customWidth="1"/>
    <col min="12042" max="12043" width="11" style="666" customWidth="1"/>
    <col min="12044" max="12053" width="9.81640625" style="666" customWidth="1"/>
    <col min="12054" max="12057" width="11" style="666" customWidth="1"/>
    <col min="12058" max="12058" width="14.453125" style="666" customWidth="1"/>
    <col min="12059" max="12059" width="4.1796875" style="666" customWidth="1"/>
    <col min="12060" max="12060" width="13.26953125" style="666" customWidth="1"/>
    <col min="12061" max="12061" width="28.1796875" style="666" customWidth="1"/>
    <col min="12062" max="12062" width="11" style="666" customWidth="1"/>
    <col min="12063" max="12063" width="14.453125" style="666" customWidth="1"/>
    <col min="12064" max="12064" width="4.1796875" style="666" customWidth="1"/>
    <col min="12065" max="12066" width="11" style="666" customWidth="1"/>
    <col min="12067" max="12067" width="14.453125" style="666" customWidth="1"/>
    <col min="12068" max="12068" width="4.1796875" style="666" customWidth="1"/>
    <col min="12069" max="12069" width="14.453125" style="666" customWidth="1"/>
    <col min="12070" max="12273" width="11" style="666"/>
    <col min="12274" max="12274" width="37" style="666" customWidth="1"/>
    <col min="12275" max="12277" width="12.7265625" style="666" customWidth="1"/>
    <col min="12278" max="12278" width="33.7265625" style="666" customWidth="1"/>
    <col min="12279" max="12279" width="3.7265625" style="666" customWidth="1"/>
    <col min="12280" max="12280" width="16.453125" style="666" customWidth="1"/>
    <col min="12281" max="12285" width="11.7265625" style="666" customWidth="1"/>
    <col min="12286" max="12286" width="29.7265625" style="666" customWidth="1"/>
    <col min="12287" max="12287" width="20.7265625" style="666" customWidth="1"/>
    <col min="12288" max="12291" width="11" style="666" customWidth="1"/>
    <col min="12292" max="12296" width="14.453125" style="666" customWidth="1"/>
    <col min="12297" max="12297" width="37.26953125" style="666" customWidth="1"/>
    <col min="12298" max="12299" width="11" style="666" customWidth="1"/>
    <col min="12300" max="12309" width="9.81640625" style="666" customWidth="1"/>
    <col min="12310" max="12313" width="11" style="666" customWidth="1"/>
    <col min="12314" max="12314" width="14.453125" style="666" customWidth="1"/>
    <col min="12315" max="12315" width="4.1796875" style="666" customWidth="1"/>
    <col min="12316" max="12316" width="13.26953125" style="666" customWidth="1"/>
    <col min="12317" max="12317" width="28.1796875" style="666" customWidth="1"/>
    <col min="12318" max="12318" width="11" style="666" customWidth="1"/>
    <col min="12319" max="12319" width="14.453125" style="666" customWidth="1"/>
    <col min="12320" max="12320" width="4.1796875" style="666" customWidth="1"/>
    <col min="12321" max="12322" width="11" style="666" customWidth="1"/>
    <col min="12323" max="12323" width="14.453125" style="666" customWidth="1"/>
    <col min="12324" max="12324" width="4.1796875" style="666" customWidth="1"/>
    <col min="12325" max="12325" width="14.453125" style="666" customWidth="1"/>
    <col min="12326" max="12529" width="11" style="666"/>
    <col min="12530" max="12530" width="37" style="666" customWidth="1"/>
    <col min="12531" max="12533" width="12.7265625" style="666" customWidth="1"/>
    <col min="12534" max="12534" width="33.7265625" style="666" customWidth="1"/>
    <col min="12535" max="12535" width="3.7265625" style="666" customWidth="1"/>
    <col min="12536" max="12536" width="16.453125" style="666" customWidth="1"/>
    <col min="12537" max="12541" width="11.7265625" style="666" customWidth="1"/>
    <col min="12542" max="12542" width="29.7265625" style="666" customWidth="1"/>
    <col min="12543" max="12543" width="20.7265625" style="666" customWidth="1"/>
    <col min="12544" max="12547" width="11" style="666" customWidth="1"/>
    <col min="12548" max="12552" width="14.453125" style="666" customWidth="1"/>
    <col min="12553" max="12553" width="37.26953125" style="666" customWidth="1"/>
    <col min="12554" max="12555" width="11" style="666" customWidth="1"/>
    <col min="12556" max="12565" width="9.81640625" style="666" customWidth="1"/>
    <col min="12566" max="12569" width="11" style="666" customWidth="1"/>
    <col min="12570" max="12570" width="14.453125" style="666" customWidth="1"/>
    <col min="12571" max="12571" width="4.1796875" style="666" customWidth="1"/>
    <col min="12572" max="12572" width="13.26953125" style="666" customWidth="1"/>
    <col min="12573" max="12573" width="28.1796875" style="666" customWidth="1"/>
    <col min="12574" max="12574" width="11" style="666" customWidth="1"/>
    <col min="12575" max="12575" width="14.453125" style="666" customWidth="1"/>
    <col min="12576" max="12576" width="4.1796875" style="666" customWidth="1"/>
    <col min="12577" max="12578" width="11" style="666" customWidth="1"/>
    <col min="12579" max="12579" width="14.453125" style="666" customWidth="1"/>
    <col min="12580" max="12580" width="4.1796875" style="666" customWidth="1"/>
    <col min="12581" max="12581" width="14.453125" style="666" customWidth="1"/>
    <col min="12582" max="12785" width="11" style="666"/>
    <col min="12786" max="12786" width="37" style="666" customWidth="1"/>
    <col min="12787" max="12789" width="12.7265625" style="666" customWidth="1"/>
    <col min="12790" max="12790" width="33.7265625" style="666" customWidth="1"/>
    <col min="12791" max="12791" width="3.7265625" style="666" customWidth="1"/>
    <col min="12792" max="12792" width="16.453125" style="666" customWidth="1"/>
    <col min="12793" max="12797" width="11.7265625" style="666" customWidth="1"/>
    <col min="12798" max="12798" width="29.7265625" style="666" customWidth="1"/>
    <col min="12799" max="12799" width="20.7265625" style="666" customWidth="1"/>
    <col min="12800" max="12803" width="11" style="666" customWidth="1"/>
    <col min="12804" max="12808" width="14.453125" style="666" customWidth="1"/>
    <col min="12809" max="12809" width="37.26953125" style="666" customWidth="1"/>
    <col min="12810" max="12811" width="11" style="666" customWidth="1"/>
    <col min="12812" max="12821" width="9.81640625" style="666" customWidth="1"/>
    <col min="12822" max="12825" width="11" style="666" customWidth="1"/>
    <col min="12826" max="12826" width="14.453125" style="666" customWidth="1"/>
    <col min="12827" max="12827" width="4.1796875" style="666" customWidth="1"/>
    <col min="12828" max="12828" width="13.26953125" style="666" customWidth="1"/>
    <col min="12829" max="12829" width="28.1796875" style="666" customWidth="1"/>
    <col min="12830" max="12830" width="11" style="666" customWidth="1"/>
    <col min="12831" max="12831" width="14.453125" style="666" customWidth="1"/>
    <col min="12832" max="12832" width="4.1796875" style="666" customWidth="1"/>
    <col min="12833" max="12834" width="11" style="666" customWidth="1"/>
    <col min="12835" max="12835" width="14.453125" style="666" customWidth="1"/>
    <col min="12836" max="12836" width="4.1796875" style="666" customWidth="1"/>
    <col min="12837" max="12837" width="14.453125" style="666" customWidth="1"/>
    <col min="12838" max="13041" width="11" style="666"/>
    <col min="13042" max="13042" width="37" style="666" customWidth="1"/>
    <col min="13043" max="13045" width="12.7265625" style="666" customWidth="1"/>
    <col min="13046" max="13046" width="33.7265625" style="666" customWidth="1"/>
    <col min="13047" max="13047" width="3.7265625" style="666" customWidth="1"/>
    <col min="13048" max="13048" width="16.453125" style="666" customWidth="1"/>
    <col min="13049" max="13053" width="11.7265625" style="666" customWidth="1"/>
    <col min="13054" max="13054" width="29.7265625" style="666" customWidth="1"/>
    <col min="13055" max="13055" width="20.7265625" style="666" customWidth="1"/>
    <col min="13056" max="13059" width="11" style="666" customWidth="1"/>
    <col min="13060" max="13064" width="14.453125" style="666" customWidth="1"/>
    <col min="13065" max="13065" width="37.26953125" style="666" customWidth="1"/>
    <col min="13066" max="13067" width="11" style="666" customWidth="1"/>
    <col min="13068" max="13077" width="9.81640625" style="666" customWidth="1"/>
    <col min="13078" max="13081" width="11" style="666" customWidth="1"/>
    <col min="13082" max="13082" width="14.453125" style="666" customWidth="1"/>
    <col min="13083" max="13083" width="4.1796875" style="666" customWidth="1"/>
    <col min="13084" max="13084" width="13.26953125" style="666" customWidth="1"/>
    <col min="13085" max="13085" width="28.1796875" style="666" customWidth="1"/>
    <col min="13086" max="13086" width="11" style="666" customWidth="1"/>
    <col min="13087" max="13087" width="14.453125" style="666" customWidth="1"/>
    <col min="13088" max="13088" width="4.1796875" style="666" customWidth="1"/>
    <col min="13089" max="13090" width="11" style="666" customWidth="1"/>
    <col min="13091" max="13091" width="14.453125" style="666" customWidth="1"/>
    <col min="13092" max="13092" width="4.1796875" style="666" customWidth="1"/>
    <col min="13093" max="13093" width="14.453125" style="666" customWidth="1"/>
    <col min="13094" max="13297" width="11" style="666"/>
    <col min="13298" max="13298" width="37" style="666" customWidth="1"/>
    <col min="13299" max="13301" width="12.7265625" style="666" customWidth="1"/>
    <col min="13302" max="13302" width="33.7265625" style="666" customWidth="1"/>
    <col min="13303" max="13303" width="3.7265625" style="666" customWidth="1"/>
    <col min="13304" max="13304" width="16.453125" style="666" customWidth="1"/>
    <col min="13305" max="13309" width="11.7265625" style="666" customWidth="1"/>
    <col min="13310" max="13310" width="29.7265625" style="666" customWidth="1"/>
    <col min="13311" max="13311" width="20.7265625" style="666" customWidth="1"/>
    <col min="13312" max="13315" width="11" style="666" customWidth="1"/>
    <col min="13316" max="13320" width="14.453125" style="666" customWidth="1"/>
    <col min="13321" max="13321" width="37.26953125" style="666" customWidth="1"/>
    <col min="13322" max="13323" width="11" style="666" customWidth="1"/>
    <col min="13324" max="13333" width="9.81640625" style="666" customWidth="1"/>
    <col min="13334" max="13337" width="11" style="666" customWidth="1"/>
    <col min="13338" max="13338" width="14.453125" style="666" customWidth="1"/>
    <col min="13339" max="13339" width="4.1796875" style="666" customWidth="1"/>
    <col min="13340" max="13340" width="13.26953125" style="666" customWidth="1"/>
    <col min="13341" max="13341" width="28.1796875" style="666" customWidth="1"/>
    <col min="13342" max="13342" width="11" style="666" customWidth="1"/>
    <col min="13343" max="13343" width="14.453125" style="666" customWidth="1"/>
    <col min="13344" max="13344" width="4.1796875" style="666" customWidth="1"/>
    <col min="13345" max="13346" width="11" style="666" customWidth="1"/>
    <col min="13347" max="13347" width="14.453125" style="666" customWidth="1"/>
    <col min="13348" max="13348" width="4.1796875" style="666" customWidth="1"/>
    <col min="13349" max="13349" width="14.453125" style="666" customWidth="1"/>
    <col min="13350" max="13553" width="11" style="666"/>
    <col min="13554" max="13554" width="37" style="666" customWidth="1"/>
    <col min="13555" max="13557" width="12.7265625" style="666" customWidth="1"/>
    <col min="13558" max="13558" width="33.7265625" style="666" customWidth="1"/>
    <col min="13559" max="13559" width="3.7265625" style="666" customWidth="1"/>
    <col min="13560" max="13560" width="16.453125" style="666" customWidth="1"/>
    <col min="13561" max="13565" width="11.7265625" style="666" customWidth="1"/>
    <col min="13566" max="13566" width="29.7265625" style="666" customWidth="1"/>
    <col min="13567" max="13567" width="20.7265625" style="666" customWidth="1"/>
    <col min="13568" max="13571" width="11" style="666" customWidth="1"/>
    <col min="13572" max="13576" width="14.453125" style="666" customWidth="1"/>
    <col min="13577" max="13577" width="37.26953125" style="666" customWidth="1"/>
    <col min="13578" max="13579" width="11" style="666" customWidth="1"/>
    <col min="13580" max="13589" width="9.81640625" style="666" customWidth="1"/>
    <col min="13590" max="13593" width="11" style="666" customWidth="1"/>
    <col min="13594" max="13594" width="14.453125" style="666" customWidth="1"/>
    <col min="13595" max="13595" width="4.1796875" style="666" customWidth="1"/>
    <col min="13596" max="13596" width="13.26953125" style="666" customWidth="1"/>
    <col min="13597" max="13597" width="28.1796875" style="666" customWidth="1"/>
    <col min="13598" max="13598" width="11" style="666" customWidth="1"/>
    <col min="13599" max="13599" width="14.453125" style="666" customWidth="1"/>
    <col min="13600" max="13600" width="4.1796875" style="666" customWidth="1"/>
    <col min="13601" max="13602" width="11" style="666" customWidth="1"/>
    <col min="13603" max="13603" width="14.453125" style="666" customWidth="1"/>
    <col min="13604" max="13604" width="4.1796875" style="666" customWidth="1"/>
    <col min="13605" max="13605" width="14.453125" style="666" customWidth="1"/>
    <col min="13606" max="13809" width="11" style="666"/>
    <col min="13810" max="13810" width="37" style="666" customWidth="1"/>
    <col min="13811" max="13813" width="12.7265625" style="666" customWidth="1"/>
    <col min="13814" max="13814" width="33.7265625" style="666" customWidth="1"/>
    <col min="13815" max="13815" width="3.7265625" style="666" customWidth="1"/>
    <col min="13816" max="13816" width="16.453125" style="666" customWidth="1"/>
    <col min="13817" max="13821" width="11.7265625" style="666" customWidth="1"/>
    <col min="13822" max="13822" width="29.7265625" style="666" customWidth="1"/>
    <col min="13823" max="13823" width="20.7265625" style="666" customWidth="1"/>
    <col min="13824" max="13827" width="11" style="666" customWidth="1"/>
    <col min="13828" max="13832" width="14.453125" style="666" customWidth="1"/>
    <col min="13833" max="13833" width="37.26953125" style="666" customWidth="1"/>
    <col min="13834" max="13835" width="11" style="666" customWidth="1"/>
    <col min="13836" max="13845" width="9.81640625" style="666" customWidth="1"/>
    <col min="13846" max="13849" width="11" style="666" customWidth="1"/>
    <col min="13850" max="13850" width="14.453125" style="666" customWidth="1"/>
    <col min="13851" max="13851" width="4.1796875" style="666" customWidth="1"/>
    <col min="13852" max="13852" width="13.26953125" style="666" customWidth="1"/>
    <col min="13853" max="13853" width="28.1796875" style="666" customWidth="1"/>
    <col min="13854" max="13854" width="11" style="666" customWidth="1"/>
    <col min="13855" max="13855" width="14.453125" style="666" customWidth="1"/>
    <col min="13856" max="13856" width="4.1796875" style="666" customWidth="1"/>
    <col min="13857" max="13858" width="11" style="666" customWidth="1"/>
    <col min="13859" max="13859" width="14.453125" style="666" customWidth="1"/>
    <col min="13860" max="13860" width="4.1796875" style="666" customWidth="1"/>
    <col min="13861" max="13861" width="14.453125" style="666" customWidth="1"/>
    <col min="13862" max="14065" width="11" style="666"/>
    <col min="14066" max="14066" width="37" style="666" customWidth="1"/>
    <col min="14067" max="14069" width="12.7265625" style="666" customWidth="1"/>
    <col min="14070" max="14070" width="33.7265625" style="666" customWidth="1"/>
    <col min="14071" max="14071" width="3.7265625" style="666" customWidth="1"/>
    <col min="14072" max="14072" width="16.453125" style="666" customWidth="1"/>
    <col min="14073" max="14077" width="11.7265625" style="666" customWidth="1"/>
    <col min="14078" max="14078" width="29.7265625" style="666" customWidth="1"/>
    <col min="14079" max="14079" width="20.7265625" style="666" customWidth="1"/>
    <col min="14080" max="14083" width="11" style="666" customWidth="1"/>
    <col min="14084" max="14088" width="14.453125" style="666" customWidth="1"/>
    <col min="14089" max="14089" width="37.26953125" style="666" customWidth="1"/>
    <col min="14090" max="14091" width="11" style="666" customWidth="1"/>
    <col min="14092" max="14101" width="9.81640625" style="666" customWidth="1"/>
    <col min="14102" max="14105" width="11" style="666" customWidth="1"/>
    <col min="14106" max="14106" width="14.453125" style="666" customWidth="1"/>
    <col min="14107" max="14107" width="4.1796875" style="666" customWidth="1"/>
    <col min="14108" max="14108" width="13.26953125" style="666" customWidth="1"/>
    <col min="14109" max="14109" width="28.1796875" style="666" customWidth="1"/>
    <col min="14110" max="14110" width="11" style="666" customWidth="1"/>
    <col min="14111" max="14111" width="14.453125" style="666" customWidth="1"/>
    <col min="14112" max="14112" width="4.1796875" style="666" customWidth="1"/>
    <col min="14113" max="14114" width="11" style="666" customWidth="1"/>
    <col min="14115" max="14115" width="14.453125" style="666" customWidth="1"/>
    <col min="14116" max="14116" width="4.1796875" style="666" customWidth="1"/>
    <col min="14117" max="14117" width="14.453125" style="666" customWidth="1"/>
    <col min="14118" max="14321" width="11" style="666"/>
    <col min="14322" max="14322" width="37" style="666" customWidth="1"/>
    <col min="14323" max="14325" width="12.7265625" style="666" customWidth="1"/>
    <col min="14326" max="14326" width="33.7265625" style="666" customWidth="1"/>
    <col min="14327" max="14327" width="3.7265625" style="666" customWidth="1"/>
    <col min="14328" max="14328" width="16.453125" style="666" customWidth="1"/>
    <col min="14329" max="14333" width="11.7265625" style="666" customWidth="1"/>
    <col min="14334" max="14334" width="29.7265625" style="666" customWidth="1"/>
    <col min="14335" max="14335" width="20.7265625" style="666" customWidth="1"/>
    <col min="14336" max="14339" width="11" style="666" customWidth="1"/>
    <col min="14340" max="14344" width="14.453125" style="666" customWidth="1"/>
    <col min="14345" max="14345" width="37.26953125" style="666" customWidth="1"/>
    <col min="14346" max="14347" width="11" style="666" customWidth="1"/>
    <col min="14348" max="14357" width="9.81640625" style="666" customWidth="1"/>
    <col min="14358" max="14361" width="11" style="666" customWidth="1"/>
    <col min="14362" max="14362" width="14.453125" style="666" customWidth="1"/>
    <col min="14363" max="14363" width="4.1796875" style="666" customWidth="1"/>
    <col min="14364" max="14364" width="13.26953125" style="666" customWidth="1"/>
    <col min="14365" max="14365" width="28.1796875" style="666" customWidth="1"/>
    <col min="14366" max="14366" width="11" style="666" customWidth="1"/>
    <col min="14367" max="14367" width="14.453125" style="666" customWidth="1"/>
    <col min="14368" max="14368" width="4.1796875" style="666" customWidth="1"/>
    <col min="14369" max="14370" width="11" style="666" customWidth="1"/>
    <col min="14371" max="14371" width="14.453125" style="666" customWidth="1"/>
    <col min="14372" max="14372" width="4.1796875" style="666" customWidth="1"/>
    <col min="14373" max="14373" width="14.453125" style="666" customWidth="1"/>
    <col min="14374" max="14577" width="11" style="666"/>
    <col min="14578" max="14578" width="37" style="666" customWidth="1"/>
    <col min="14579" max="14581" width="12.7265625" style="666" customWidth="1"/>
    <col min="14582" max="14582" width="33.7265625" style="666" customWidth="1"/>
    <col min="14583" max="14583" width="3.7265625" style="666" customWidth="1"/>
    <col min="14584" max="14584" width="16.453125" style="666" customWidth="1"/>
    <col min="14585" max="14589" width="11.7265625" style="666" customWidth="1"/>
    <col min="14590" max="14590" width="29.7265625" style="666" customWidth="1"/>
    <col min="14591" max="14591" width="20.7265625" style="666" customWidth="1"/>
    <col min="14592" max="14595" width="11" style="666" customWidth="1"/>
    <col min="14596" max="14600" width="14.453125" style="666" customWidth="1"/>
    <col min="14601" max="14601" width="37.26953125" style="666" customWidth="1"/>
    <col min="14602" max="14603" width="11" style="666" customWidth="1"/>
    <col min="14604" max="14613" width="9.81640625" style="666" customWidth="1"/>
    <col min="14614" max="14617" width="11" style="666" customWidth="1"/>
    <col min="14618" max="14618" width="14.453125" style="666" customWidth="1"/>
    <col min="14619" max="14619" width="4.1796875" style="666" customWidth="1"/>
    <col min="14620" max="14620" width="13.26953125" style="666" customWidth="1"/>
    <col min="14621" max="14621" width="28.1796875" style="666" customWidth="1"/>
    <col min="14622" max="14622" width="11" style="666" customWidth="1"/>
    <col min="14623" max="14623" width="14.453125" style="666" customWidth="1"/>
    <col min="14624" max="14624" width="4.1796875" style="666" customWidth="1"/>
    <col min="14625" max="14626" width="11" style="666" customWidth="1"/>
    <col min="14627" max="14627" width="14.453125" style="666" customWidth="1"/>
    <col min="14628" max="14628" width="4.1796875" style="666" customWidth="1"/>
    <col min="14629" max="14629" width="14.453125" style="666" customWidth="1"/>
    <col min="14630" max="14833" width="11" style="666"/>
    <col min="14834" max="14834" width="37" style="666" customWidth="1"/>
    <col min="14835" max="14837" width="12.7265625" style="666" customWidth="1"/>
    <col min="14838" max="14838" width="33.7265625" style="666" customWidth="1"/>
    <col min="14839" max="14839" width="3.7265625" style="666" customWidth="1"/>
    <col min="14840" max="14840" width="16.453125" style="666" customWidth="1"/>
    <col min="14841" max="14845" width="11.7265625" style="666" customWidth="1"/>
    <col min="14846" max="14846" width="29.7265625" style="666" customWidth="1"/>
    <col min="14847" max="14847" width="20.7265625" style="666" customWidth="1"/>
    <col min="14848" max="14851" width="11" style="666" customWidth="1"/>
    <col min="14852" max="14856" width="14.453125" style="666" customWidth="1"/>
    <col min="14857" max="14857" width="37.26953125" style="666" customWidth="1"/>
    <col min="14858" max="14859" width="11" style="666" customWidth="1"/>
    <col min="14860" max="14869" width="9.81640625" style="666" customWidth="1"/>
    <col min="14870" max="14873" width="11" style="666" customWidth="1"/>
    <col min="14874" max="14874" width="14.453125" style="666" customWidth="1"/>
    <col min="14875" max="14875" width="4.1796875" style="666" customWidth="1"/>
    <col min="14876" max="14876" width="13.26953125" style="666" customWidth="1"/>
    <col min="14877" max="14877" width="28.1796875" style="666" customWidth="1"/>
    <col min="14878" max="14878" width="11" style="666" customWidth="1"/>
    <col min="14879" max="14879" width="14.453125" style="666" customWidth="1"/>
    <col min="14880" max="14880" width="4.1796875" style="666" customWidth="1"/>
    <col min="14881" max="14882" width="11" style="666" customWidth="1"/>
    <col min="14883" max="14883" width="14.453125" style="666" customWidth="1"/>
    <col min="14884" max="14884" width="4.1796875" style="666" customWidth="1"/>
    <col min="14885" max="14885" width="14.453125" style="666" customWidth="1"/>
    <col min="14886" max="15089" width="11" style="666"/>
    <col min="15090" max="15090" width="37" style="666" customWidth="1"/>
    <col min="15091" max="15093" width="12.7265625" style="666" customWidth="1"/>
    <col min="15094" max="15094" width="33.7265625" style="666" customWidth="1"/>
    <col min="15095" max="15095" width="3.7265625" style="666" customWidth="1"/>
    <col min="15096" max="15096" width="16.453125" style="666" customWidth="1"/>
    <col min="15097" max="15101" width="11.7265625" style="666" customWidth="1"/>
    <col min="15102" max="15102" width="29.7265625" style="666" customWidth="1"/>
    <col min="15103" max="15103" width="20.7265625" style="666" customWidth="1"/>
    <col min="15104" max="15107" width="11" style="666" customWidth="1"/>
    <col min="15108" max="15112" width="14.453125" style="666" customWidth="1"/>
    <col min="15113" max="15113" width="37.26953125" style="666" customWidth="1"/>
    <col min="15114" max="15115" width="11" style="666" customWidth="1"/>
    <col min="15116" max="15125" width="9.81640625" style="666" customWidth="1"/>
    <col min="15126" max="15129" width="11" style="666" customWidth="1"/>
    <col min="15130" max="15130" width="14.453125" style="666" customWidth="1"/>
    <col min="15131" max="15131" width="4.1796875" style="666" customWidth="1"/>
    <col min="15132" max="15132" width="13.26953125" style="666" customWidth="1"/>
    <col min="15133" max="15133" width="28.1796875" style="666" customWidth="1"/>
    <col min="15134" max="15134" width="11" style="666" customWidth="1"/>
    <col min="15135" max="15135" width="14.453125" style="666" customWidth="1"/>
    <col min="15136" max="15136" width="4.1796875" style="666" customWidth="1"/>
    <col min="15137" max="15138" width="11" style="666" customWidth="1"/>
    <col min="15139" max="15139" width="14.453125" style="666" customWidth="1"/>
    <col min="15140" max="15140" width="4.1796875" style="666" customWidth="1"/>
    <col min="15141" max="15141" width="14.453125" style="666" customWidth="1"/>
    <col min="15142" max="15345" width="11" style="666"/>
    <col min="15346" max="15346" width="37" style="666" customWidth="1"/>
    <col min="15347" max="15349" width="12.7265625" style="666" customWidth="1"/>
    <col min="15350" max="15350" width="33.7265625" style="666" customWidth="1"/>
    <col min="15351" max="15351" width="3.7265625" style="666" customWidth="1"/>
    <col min="15352" max="15352" width="16.453125" style="666" customWidth="1"/>
    <col min="15353" max="15357" width="11.7265625" style="666" customWidth="1"/>
    <col min="15358" max="15358" width="29.7265625" style="666" customWidth="1"/>
    <col min="15359" max="15359" width="20.7265625" style="666" customWidth="1"/>
    <col min="15360" max="15363" width="11" style="666" customWidth="1"/>
    <col min="15364" max="15368" width="14.453125" style="666" customWidth="1"/>
    <col min="15369" max="15369" width="37.26953125" style="666" customWidth="1"/>
    <col min="15370" max="15371" width="11" style="666" customWidth="1"/>
    <col min="15372" max="15381" width="9.81640625" style="666" customWidth="1"/>
    <col min="15382" max="15385" width="11" style="666" customWidth="1"/>
    <col min="15386" max="15386" width="14.453125" style="666" customWidth="1"/>
    <col min="15387" max="15387" width="4.1796875" style="666" customWidth="1"/>
    <col min="15388" max="15388" width="13.26953125" style="666" customWidth="1"/>
    <col min="15389" max="15389" width="28.1796875" style="666" customWidth="1"/>
    <col min="15390" max="15390" width="11" style="666" customWidth="1"/>
    <col min="15391" max="15391" width="14.453125" style="666" customWidth="1"/>
    <col min="15392" max="15392" width="4.1796875" style="666" customWidth="1"/>
    <col min="15393" max="15394" width="11" style="666" customWidth="1"/>
    <col min="15395" max="15395" width="14.453125" style="666" customWidth="1"/>
    <col min="15396" max="15396" width="4.1796875" style="666" customWidth="1"/>
    <col min="15397" max="15397" width="14.453125" style="666" customWidth="1"/>
    <col min="15398" max="15601" width="11" style="666"/>
    <col min="15602" max="15602" width="37" style="666" customWidth="1"/>
    <col min="15603" max="15605" width="12.7265625" style="666" customWidth="1"/>
    <col min="15606" max="15606" width="33.7265625" style="666" customWidth="1"/>
    <col min="15607" max="15607" width="3.7265625" style="666" customWidth="1"/>
    <col min="15608" max="15608" width="16.453125" style="666" customWidth="1"/>
    <col min="15609" max="15613" width="11.7265625" style="666" customWidth="1"/>
    <col min="15614" max="15614" width="29.7265625" style="666" customWidth="1"/>
    <col min="15615" max="15615" width="20.7265625" style="666" customWidth="1"/>
    <col min="15616" max="15619" width="11" style="666" customWidth="1"/>
    <col min="15620" max="15624" width="14.453125" style="666" customWidth="1"/>
    <col min="15625" max="15625" width="37.26953125" style="666" customWidth="1"/>
    <col min="15626" max="15627" width="11" style="666" customWidth="1"/>
    <col min="15628" max="15637" width="9.81640625" style="666" customWidth="1"/>
    <col min="15638" max="15641" width="11" style="666" customWidth="1"/>
    <col min="15642" max="15642" width="14.453125" style="666" customWidth="1"/>
    <col min="15643" max="15643" width="4.1796875" style="666" customWidth="1"/>
    <col min="15644" max="15644" width="13.26953125" style="666" customWidth="1"/>
    <col min="15645" max="15645" width="28.1796875" style="666" customWidth="1"/>
    <col min="15646" max="15646" width="11" style="666" customWidth="1"/>
    <col min="15647" max="15647" width="14.453125" style="666" customWidth="1"/>
    <col min="15648" max="15648" width="4.1796875" style="666" customWidth="1"/>
    <col min="15649" max="15650" width="11" style="666" customWidth="1"/>
    <col min="15651" max="15651" width="14.453125" style="666" customWidth="1"/>
    <col min="15652" max="15652" width="4.1796875" style="666" customWidth="1"/>
    <col min="15653" max="15653" width="14.453125" style="666" customWidth="1"/>
    <col min="15654" max="15857" width="11" style="666"/>
    <col min="15858" max="15858" width="37" style="666" customWidth="1"/>
    <col min="15859" max="15861" width="12.7265625" style="666" customWidth="1"/>
    <col min="15862" max="15862" width="33.7265625" style="666" customWidth="1"/>
    <col min="15863" max="15863" width="3.7265625" style="666" customWidth="1"/>
    <col min="15864" max="15864" width="16.453125" style="666" customWidth="1"/>
    <col min="15865" max="15869" width="11.7265625" style="666" customWidth="1"/>
    <col min="15870" max="15870" width="29.7265625" style="666" customWidth="1"/>
    <col min="15871" max="15871" width="20.7265625" style="666" customWidth="1"/>
    <col min="15872" max="15875" width="11" style="666" customWidth="1"/>
    <col min="15876" max="15880" width="14.453125" style="666" customWidth="1"/>
    <col min="15881" max="15881" width="37.26953125" style="666" customWidth="1"/>
    <col min="15882" max="15883" width="11" style="666" customWidth="1"/>
    <col min="15884" max="15893" width="9.81640625" style="666" customWidth="1"/>
    <col min="15894" max="15897" width="11" style="666" customWidth="1"/>
    <col min="15898" max="15898" width="14.453125" style="666" customWidth="1"/>
    <col min="15899" max="15899" width="4.1796875" style="666" customWidth="1"/>
    <col min="15900" max="15900" width="13.26953125" style="666" customWidth="1"/>
    <col min="15901" max="15901" width="28.1796875" style="666" customWidth="1"/>
    <col min="15902" max="15902" width="11" style="666" customWidth="1"/>
    <col min="15903" max="15903" width="14.453125" style="666" customWidth="1"/>
    <col min="15904" max="15904" width="4.1796875" style="666" customWidth="1"/>
    <col min="15905" max="15906" width="11" style="666" customWidth="1"/>
    <col min="15907" max="15907" width="14.453125" style="666" customWidth="1"/>
    <col min="15908" max="15908" width="4.1796875" style="666" customWidth="1"/>
    <col min="15909" max="15909" width="14.453125" style="666" customWidth="1"/>
    <col min="15910" max="16113" width="11" style="666"/>
    <col min="16114" max="16114" width="37" style="666" customWidth="1"/>
    <col min="16115" max="16117" width="12.7265625" style="666" customWidth="1"/>
    <col min="16118" max="16118" width="33.7265625" style="666" customWidth="1"/>
    <col min="16119" max="16119" width="3.7265625" style="666" customWidth="1"/>
    <col min="16120" max="16120" width="16.453125" style="666" customWidth="1"/>
    <col min="16121" max="16125" width="11.7265625" style="666" customWidth="1"/>
    <col min="16126" max="16126" width="29.7265625" style="666" customWidth="1"/>
    <col min="16127" max="16127" width="20.7265625" style="666" customWidth="1"/>
    <col min="16128" max="16131" width="11" style="666" customWidth="1"/>
    <col min="16132" max="16136" width="14.453125" style="666" customWidth="1"/>
    <col min="16137" max="16137" width="37.26953125" style="666" customWidth="1"/>
    <col min="16138" max="16139" width="11" style="666" customWidth="1"/>
    <col min="16140" max="16149" width="9.81640625" style="666" customWidth="1"/>
    <col min="16150" max="16153" width="11" style="666" customWidth="1"/>
    <col min="16154" max="16154" width="14.453125" style="666" customWidth="1"/>
    <col min="16155" max="16155" width="4.1796875" style="666" customWidth="1"/>
    <col min="16156" max="16156" width="13.26953125" style="666" customWidth="1"/>
    <col min="16157" max="16157" width="28.1796875" style="666" customWidth="1"/>
    <col min="16158" max="16158" width="11" style="666" customWidth="1"/>
    <col min="16159" max="16159" width="14.453125" style="666" customWidth="1"/>
    <col min="16160" max="16160" width="4.1796875" style="666" customWidth="1"/>
    <col min="16161" max="16162" width="11" style="666" customWidth="1"/>
    <col min="16163" max="16163" width="14.453125" style="666" customWidth="1"/>
    <col min="16164" max="16164" width="4.1796875" style="666" customWidth="1"/>
    <col min="16165" max="16165" width="14.453125" style="666" customWidth="1"/>
    <col min="16166" max="16384" width="11" style="666"/>
  </cols>
  <sheetData>
    <row r="1" spans="1:5" ht="24.75" customHeight="1">
      <c r="A1" s="665" t="s">
        <v>652</v>
      </c>
      <c r="D1" s="1937" t="s">
        <v>653</v>
      </c>
      <c r="E1" s="1937"/>
    </row>
    <row r="2" spans="1:5" ht="19" customHeight="1">
      <c r="E2" s="667"/>
    </row>
    <row r="3" spans="1:5" ht="20.5">
      <c r="A3" s="1195" t="s">
        <v>654</v>
      </c>
      <c r="B3" s="1196"/>
      <c r="C3" s="1196"/>
      <c r="D3" s="1196"/>
      <c r="E3" s="670" t="s">
        <v>1763</v>
      </c>
    </row>
    <row r="4" spans="1:5" ht="12" customHeight="1">
      <c r="A4" s="668"/>
      <c r="E4" s="669"/>
    </row>
    <row r="5" spans="1:5" ht="16.5" customHeight="1">
      <c r="B5" s="1260" t="str">
        <f>LEFT(C5,4)+1&amp;"-"&amp;RIGHT(C5,4)+1</f>
        <v>2022-2023</v>
      </c>
      <c r="C5" s="1260" t="str">
        <f>LEFT(D5,4)+1&amp;"-"&amp;RIGHT(D5,4)+1</f>
        <v>2021-2022</v>
      </c>
      <c r="D5" s="1260" t="s">
        <v>1768</v>
      </c>
      <c r="E5" s="670"/>
    </row>
    <row r="6" spans="1:5" ht="8.15" customHeight="1">
      <c r="D6" s="1828"/>
      <c r="E6" s="669"/>
    </row>
    <row r="7" spans="1:5" ht="12" customHeight="1">
      <c r="A7" s="1829" t="s">
        <v>266</v>
      </c>
      <c r="B7" s="1830">
        <v>1272</v>
      </c>
      <c r="C7" s="1830">
        <v>1157</v>
      </c>
      <c r="D7" s="1831">
        <v>1075</v>
      </c>
      <c r="E7" s="672" t="s">
        <v>265</v>
      </c>
    </row>
    <row r="8" spans="1:5" s="673" customFormat="1" ht="12" customHeight="1">
      <c r="A8" s="1829" t="s">
        <v>655</v>
      </c>
      <c r="B8" s="1830">
        <v>6808</v>
      </c>
      <c r="C8" s="1830">
        <v>6483</v>
      </c>
      <c r="D8" s="1830">
        <v>6349</v>
      </c>
      <c r="E8" s="672" t="s">
        <v>656</v>
      </c>
    </row>
    <row r="9" spans="1:5" s="673" customFormat="1" ht="5.25" customHeight="1">
      <c r="A9" s="1829"/>
      <c r="C9" s="1831"/>
      <c r="D9" s="1831"/>
      <c r="E9" s="672"/>
    </row>
    <row r="10" spans="1:5" s="674" customFormat="1" ht="12" customHeight="1">
      <c r="A10" s="1829" t="s">
        <v>657</v>
      </c>
      <c r="D10" s="1831"/>
      <c r="E10" s="672" t="s">
        <v>658</v>
      </c>
    </row>
    <row r="11" spans="1:5" s="675" customFormat="1" ht="12" customHeight="1">
      <c r="A11" s="1832" t="s">
        <v>540</v>
      </c>
      <c r="B11" s="1830">
        <f>SUM(B12:B19)</f>
        <v>45369</v>
      </c>
      <c r="C11" s="1830">
        <f t="shared" ref="C11:D11" si="0">SUM(C12:C19)</f>
        <v>40535</v>
      </c>
      <c r="D11" s="1830">
        <f t="shared" si="0"/>
        <v>37441</v>
      </c>
      <c r="E11" s="1833" t="s">
        <v>567</v>
      </c>
    </row>
    <row r="12" spans="1:5" s="675" customFormat="1" ht="11.15" customHeight="1">
      <c r="A12" s="110" t="s">
        <v>568</v>
      </c>
      <c r="B12" s="677">
        <v>308</v>
      </c>
      <c r="C12" s="677">
        <v>205</v>
      </c>
      <c r="D12" s="677">
        <v>417</v>
      </c>
      <c r="E12" s="110" t="s">
        <v>2379</v>
      </c>
    </row>
    <row r="13" spans="1:5" s="675" customFormat="1" ht="11.15" customHeight="1">
      <c r="A13" s="110" t="s">
        <v>2384</v>
      </c>
      <c r="B13" s="677">
        <v>568</v>
      </c>
      <c r="C13" s="677">
        <v>466</v>
      </c>
      <c r="D13" s="677">
        <v>1297</v>
      </c>
      <c r="E13" s="110" t="s">
        <v>2381</v>
      </c>
    </row>
    <row r="14" spans="1:5" s="675" customFormat="1" ht="11.15" customHeight="1">
      <c r="A14" s="110" t="s">
        <v>659</v>
      </c>
      <c r="B14" s="677">
        <v>455</v>
      </c>
      <c r="C14" s="677">
        <v>659</v>
      </c>
      <c r="D14" s="677">
        <v>2141</v>
      </c>
      <c r="E14" s="110" t="s">
        <v>2537</v>
      </c>
    </row>
    <row r="15" spans="1:5" s="675" customFormat="1" ht="11.15" customHeight="1">
      <c r="A15" s="110" t="s">
        <v>660</v>
      </c>
      <c r="B15" s="677">
        <v>43410</v>
      </c>
      <c r="C15" s="677">
        <v>38756</v>
      </c>
      <c r="D15" s="677">
        <v>33278</v>
      </c>
      <c r="E15" s="110" t="s">
        <v>1836</v>
      </c>
    </row>
    <row r="16" spans="1:5" s="675" customFormat="1" ht="11.15" customHeight="1">
      <c r="A16" s="110" t="s">
        <v>661</v>
      </c>
      <c r="B16" s="677">
        <v>261</v>
      </c>
      <c r="C16" s="677">
        <v>234</v>
      </c>
      <c r="D16" s="677">
        <v>89</v>
      </c>
      <c r="E16" s="110" t="s">
        <v>1837</v>
      </c>
    </row>
    <row r="17" spans="1:5" s="675" customFormat="1" ht="11.15" customHeight="1">
      <c r="A17" s="110" t="s">
        <v>662</v>
      </c>
      <c r="B17" s="677">
        <v>283</v>
      </c>
      <c r="C17" s="677">
        <v>153</v>
      </c>
      <c r="D17" s="677">
        <v>153</v>
      </c>
      <c r="E17" s="110" t="s">
        <v>1838</v>
      </c>
    </row>
    <row r="18" spans="1:5" s="675" customFormat="1" ht="11.15" customHeight="1">
      <c r="A18" s="110" t="s">
        <v>580</v>
      </c>
      <c r="B18" s="677">
        <v>45</v>
      </c>
      <c r="C18" s="677">
        <v>9</v>
      </c>
      <c r="D18" s="677">
        <v>16</v>
      </c>
      <c r="E18" s="110" t="s">
        <v>1839</v>
      </c>
    </row>
    <row r="19" spans="1:5" s="675" customFormat="1" ht="11.15" customHeight="1">
      <c r="A19" s="110" t="s">
        <v>582</v>
      </c>
      <c r="B19" s="677">
        <v>39</v>
      </c>
      <c r="C19" s="677">
        <v>53</v>
      </c>
      <c r="D19" s="677">
        <v>50</v>
      </c>
      <c r="E19" s="110" t="s">
        <v>2382</v>
      </c>
    </row>
    <row r="20" spans="1:5" s="678" customFormat="1" ht="18.75" customHeight="1">
      <c r="A20" s="1834" t="s">
        <v>663</v>
      </c>
      <c r="B20" s="1830">
        <f>SUM(B21:B31)</f>
        <v>41733</v>
      </c>
      <c r="C20" s="1830">
        <f>SUM(C21:C31)</f>
        <v>39763</v>
      </c>
      <c r="D20" s="1830">
        <f>SUM(D21:D31)</f>
        <v>36956</v>
      </c>
      <c r="E20" s="673" t="s">
        <v>664</v>
      </c>
    </row>
    <row r="21" spans="1:5" s="675" customFormat="1" ht="11.15" customHeight="1">
      <c r="A21" s="110" t="s">
        <v>568</v>
      </c>
      <c r="B21" s="1746">
        <v>288</v>
      </c>
      <c r="C21" s="1273">
        <v>390</v>
      </c>
      <c r="D21" s="1273">
        <v>462</v>
      </c>
      <c r="E21" s="110" t="s">
        <v>2379</v>
      </c>
    </row>
    <row r="22" spans="1:5" s="675" customFormat="1" ht="11.15" customHeight="1">
      <c r="A22" s="110" t="s">
        <v>2383</v>
      </c>
      <c r="B22" s="1746">
        <v>537</v>
      </c>
      <c r="C22" s="1273">
        <v>658</v>
      </c>
      <c r="D22" s="1273">
        <v>1274</v>
      </c>
      <c r="E22" s="110" t="s">
        <v>2381</v>
      </c>
    </row>
    <row r="23" spans="1:5" s="675" customFormat="1" ht="11.15" customHeight="1">
      <c r="A23" s="110" t="s">
        <v>665</v>
      </c>
      <c r="B23" s="1746">
        <v>755</v>
      </c>
      <c r="C23" s="1273">
        <v>2119</v>
      </c>
      <c r="D23" s="1273">
        <v>2659</v>
      </c>
      <c r="E23" s="110" t="s">
        <v>1841</v>
      </c>
    </row>
    <row r="24" spans="1:5" s="675" customFormat="1" ht="11.15" customHeight="1">
      <c r="A24" s="110" t="s">
        <v>666</v>
      </c>
      <c r="B24" s="1746">
        <v>19781</v>
      </c>
      <c r="C24" s="1273">
        <v>17600</v>
      </c>
      <c r="D24" s="1273">
        <v>15162</v>
      </c>
      <c r="E24" s="110" t="s">
        <v>1842</v>
      </c>
    </row>
    <row r="25" spans="1:5" s="675" customFormat="1" ht="11.15" customHeight="1">
      <c r="A25" s="661" t="s">
        <v>667</v>
      </c>
      <c r="B25" s="1746">
        <v>188</v>
      </c>
      <c r="C25" s="1273">
        <v>209</v>
      </c>
      <c r="D25" s="1273">
        <v>87</v>
      </c>
      <c r="E25" s="110" t="s">
        <v>1843</v>
      </c>
    </row>
    <row r="26" spans="1:5" s="675" customFormat="1" ht="11.15" customHeight="1">
      <c r="A26" s="661" t="s">
        <v>1752</v>
      </c>
      <c r="B26" s="1746">
        <v>171</v>
      </c>
      <c r="C26" s="1273">
        <v>133</v>
      </c>
      <c r="D26" s="1273">
        <v>133</v>
      </c>
      <c r="E26" s="110" t="s">
        <v>1844</v>
      </c>
    </row>
    <row r="27" spans="1:5" s="675" customFormat="1" ht="11.15" customHeight="1">
      <c r="A27" s="661" t="s">
        <v>668</v>
      </c>
      <c r="B27" s="1746">
        <v>12699</v>
      </c>
      <c r="C27" s="1273">
        <v>11388</v>
      </c>
      <c r="D27" s="1273">
        <v>10343</v>
      </c>
      <c r="E27" s="110" t="s">
        <v>1845</v>
      </c>
    </row>
    <row r="28" spans="1:5" s="675" customFormat="1" ht="11.15" customHeight="1">
      <c r="A28" s="661" t="s">
        <v>669</v>
      </c>
      <c r="B28" s="1746">
        <v>6755</v>
      </c>
      <c r="C28" s="1273">
        <v>6791</v>
      </c>
      <c r="D28" s="1273">
        <v>6501</v>
      </c>
      <c r="E28" s="110" t="s">
        <v>2386</v>
      </c>
    </row>
    <row r="29" spans="1:5" s="675" customFormat="1" ht="11.15" customHeight="1">
      <c r="A29" s="661" t="s">
        <v>1897</v>
      </c>
      <c r="B29" s="1746">
        <v>391</v>
      </c>
      <c r="C29" s="1273">
        <v>373</v>
      </c>
      <c r="D29" s="1273">
        <v>183</v>
      </c>
      <c r="E29" s="110" t="s">
        <v>2387</v>
      </c>
    </row>
    <row r="30" spans="1:5" s="675" customFormat="1" ht="11.15" customHeight="1">
      <c r="A30" s="661" t="s">
        <v>2385</v>
      </c>
      <c r="B30" s="1746">
        <v>64</v>
      </c>
      <c r="C30" s="1273">
        <v>20</v>
      </c>
      <c r="D30" s="1273">
        <v>34</v>
      </c>
      <c r="E30" s="110" t="s">
        <v>1862</v>
      </c>
    </row>
    <row r="31" spans="1:5" s="675" customFormat="1" ht="11.15" customHeight="1">
      <c r="A31" s="661" t="s">
        <v>582</v>
      </c>
      <c r="B31" s="1746">
        <v>104</v>
      </c>
      <c r="C31" s="677">
        <v>82</v>
      </c>
      <c r="D31" s="677">
        <v>118</v>
      </c>
      <c r="E31" s="110" t="s">
        <v>2382</v>
      </c>
    </row>
    <row r="32" spans="1:5" s="675" customFormat="1" ht="7.5" customHeight="1">
      <c r="A32" s="110"/>
      <c r="D32" s="516"/>
      <c r="E32" s="110"/>
    </row>
    <row r="33" spans="1:5" s="675" customFormat="1" ht="17.25" customHeight="1">
      <c r="A33" s="1835" t="s">
        <v>670</v>
      </c>
      <c r="B33" s="1830">
        <f>SUM(B34:B50)</f>
        <v>49140</v>
      </c>
      <c r="C33" s="1830">
        <f t="shared" ref="C33:D33" si="1">SUM(C34:C50)</f>
        <v>44819</v>
      </c>
      <c r="D33" s="1830">
        <f t="shared" si="1"/>
        <v>41189</v>
      </c>
      <c r="E33" s="1836" t="s">
        <v>671</v>
      </c>
    </row>
    <row r="34" spans="1:5" s="675" customFormat="1" ht="15" customHeight="1">
      <c r="A34" s="110" t="s">
        <v>672</v>
      </c>
      <c r="B34" s="1746">
        <v>284</v>
      </c>
      <c r="C34" s="677">
        <v>288</v>
      </c>
      <c r="D34" s="677">
        <v>435</v>
      </c>
      <c r="E34" s="1232" t="s">
        <v>1846</v>
      </c>
    </row>
    <row r="35" spans="1:5" s="675" customFormat="1" ht="14.15" customHeight="1">
      <c r="A35" s="110" t="s">
        <v>1847</v>
      </c>
      <c r="B35" s="1746">
        <v>487</v>
      </c>
      <c r="C35" s="677">
        <v>447</v>
      </c>
      <c r="D35" s="677">
        <v>790</v>
      </c>
      <c r="E35" s="1232" t="s">
        <v>1848</v>
      </c>
    </row>
    <row r="36" spans="1:5" s="675" customFormat="1" ht="12" customHeight="1">
      <c r="A36" s="110" t="s">
        <v>673</v>
      </c>
      <c r="B36" s="1746">
        <v>541</v>
      </c>
      <c r="C36" s="677">
        <v>555</v>
      </c>
      <c r="D36" s="677">
        <v>725</v>
      </c>
      <c r="E36" s="1232" t="s">
        <v>1849</v>
      </c>
    </row>
    <row r="37" spans="1:5" s="675" customFormat="1" ht="11.15" customHeight="1">
      <c r="A37" s="110" t="s">
        <v>1850</v>
      </c>
      <c r="B37" s="1746">
        <v>586</v>
      </c>
      <c r="C37" s="677">
        <v>465</v>
      </c>
      <c r="D37" s="677">
        <v>213</v>
      </c>
      <c r="E37" s="1232" t="s">
        <v>1851</v>
      </c>
    </row>
    <row r="38" spans="1:5" s="675" customFormat="1" ht="11.15" customHeight="1">
      <c r="A38" s="110" t="s">
        <v>674</v>
      </c>
      <c r="B38" s="1746">
        <v>3543</v>
      </c>
      <c r="C38" s="677">
        <v>3289</v>
      </c>
      <c r="D38" s="677">
        <v>4265</v>
      </c>
      <c r="E38" s="1232" t="s">
        <v>1852</v>
      </c>
    </row>
    <row r="39" spans="1:5" s="675" customFormat="1" ht="11.15" customHeight="1">
      <c r="A39" s="110" t="s">
        <v>1853</v>
      </c>
      <c r="B39" s="677">
        <v>1506</v>
      </c>
      <c r="C39" s="677">
        <v>1359</v>
      </c>
      <c r="D39" s="677">
        <v>982</v>
      </c>
      <c r="E39" s="1232" t="s">
        <v>2388</v>
      </c>
    </row>
    <row r="40" spans="1:5" s="675" customFormat="1" ht="11.15" customHeight="1">
      <c r="A40" s="110" t="s">
        <v>675</v>
      </c>
      <c r="B40" s="1746">
        <v>2705</v>
      </c>
      <c r="C40" s="677">
        <v>2592</v>
      </c>
      <c r="D40" s="677">
        <v>4140</v>
      </c>
      <c r="E40" s="1232" t="s">
        <v>1854</v>
      </c>
    </row>
    <row r="41" spans="1:5" s="675" customFormat="1" ht="11.15" customHeight="1">
      <c r="A41" s="110" t="s">
        <v>676</v>
      </c>
      <c r="B41" s="1746">
        <v>27599</v>
      </c>
      <c r="C41" s="677">
        <v>24011</v>
      </c>
      <c r="D41" s="677">
        <v>18615</v>
      </c>
      <c r="E41" s="1232" t="s">
        <v>1855</v>
      </c>
    </row>
    <row r="42" spans="1:5" s="675" customFormat="1" ht="11.15" customHeight="1">
      <c r="A42" s="110" t="s">
        <v>677</v>
      </c>
      <c r="B42" s="1746">
        <v>0</v>
      </c>
      <c r="C42" s="677" t="s">
        <v>1867</v>
      </c>
      <c r="D42" s="677">
        <v>9</v>
      </c>
      <c r="E42" s="1232" t="s">
        <v>1856</v>
      </c>
    </row>
    <row r="43" spans="1:5" s="675" customFormat="1" ht="11.15" customHeight="1">
      <c r="A43" s="110" t="s">
        <v>678</v>
      </c>
      <c r="B43" s="1746">
        <v>1970</v>
      </c>
      <c r="C43" s="677">
        <v>1930</v>
      </c>
      <c r="D43" s="677">
        <v>1445</v>
      </c>
      <c r="E43" s="1232" t="s">
        <v>1857</v>
      </c>
    </row>
    <row r="44" spans="1:5" s="675" customFormat="1" ht="11.15" customHeight="1">
      <c r="A44" s="110" t="s">
        <v>679</v>
      </c>
      <c r="B44" s="1746">
        <v>0</v>
      </c>
      <c r="C44" s="677" t="s">
        <v>1867</v>
      </c>
      <c r="D44" s="677">
        <v>5</v>
      </c>
      <c r="E44" s="1232" t="s">
        <v>1858</v>
      </c>
    </row>
    <row r="45" spans="1:5" s="673" customFormat="1" ht="11.15" customHeight="1">
      <c r="A45" s="110" t="s">
        <v>680</v>
      </c>
      <c r="B45" s="1746">
        <v>1732</v>
      </c>
      <c r="C45" s="677">
        <v>1975</v>
      </c>
      <c r="D45" s="677">
        <v>1950</v>
      </c>
      <c r="E45" s="1232" t="s">
        <v>1859</v>
      </c>
    </row>
    <row r="46" spans="1:5" s="673" customFormat="1" ht="11.15" customHeight="1">
      <c r="A46" s="110" t="s">
        <v>681</v>
      </c>
      <c r="B46" s="1746">
        <v>6570</v>
      </c>
      <c r="C46" s="677">
        <v>6330</v>
      </c>
      <c r="D46" s="677">
        <v>6297</v>
      </c>
      <c r="E46" s="1232" t="s">
        <v>1860</v>
      </c>
    </row>
    <row r="47" spans="1:5" s="673" customFormat="1" ht="11.15" customHeight="1">
      <c r="A47" s="110" t="s">
        <v>682</v>
      </c>
      <c r="B47" s="677">
        <v>1152</v>
      </c>
      <c r="C47" s="677">
        <v>1090</v>
      </c>
      <c r="D47" s="677">
        <v>972</v>
      </c>
      <c r="E47" s="1232" t="s">
        <v>1861</v>
      </c>
    </row>
    <row r="48" spans="1:5" s="673" customFormat="1" ht="11.15" customHeight="1">
      <c r="A48" s="110" t="s">
        <v>1897</v>
      </c>
      <c r="B48" s="1746">
        <v>334</v>
      </c>
      <c r="C48" s="677">
        <v>337</v>
      </c>
      <c r="D48" s="677">
        <v>210</v>
      </c>
      <c r="E48" s="1232" t="s">
        <v>2387</v>
      </c>
    </row>
    <row r="49" spans="1:5" s="673" customFormat="1" ht="11.15" customHeight="1">
      <c r="A49" s="110" t="s">
        <v>2385</v>
      </c>
      <c r="B49" s="677">
        <v>24</v>
      </c>
      <c r="C49" s="677">
        <v>39</v>
      </c>
      <c r="D49" s="677">
        <v>18</v>
      </c>
      <c r="E49" s="1232" t="s">
        <v>1862</v>
      </c>
    </row>
    <row r="50" spans="1:5" s="673" customFormat="1" ht="11.15" customHeight="1">
      <c r="A50" s="110" t="s">
        <v>582</v>
      </c>
      <c r="B50" s="677">
        <v>107</v>
      </c>
      <c r="C50" s="677">
        <v>112</v>
      </c>
      <c r="D50" s="677">
        <v>118</v>
      </c>
      <c r="E50" s="1232" t="s">
        <v>2382</v>
      </c>
    </row>
    <row r="51" spans="1:5" s="673" customFormat="1" ht="13.5" customHeight="1">
      <c r="A51" s="144" t="s">
        <v>683</v>
      </c>
      <c r="B51" s="1830">
        <f>B11+B20+B33</f>
        <v>136242</v>
      </c>
      <c r="C51" s="1830">
        <f t="shared" ref="C51:D51" si="2">C11+C20+C33</f>
        <v>125117</v>
      </c>
      <c r="D51" s="1830">
        <f t="shared" si="2"/>
        <v>115586</v>
      </c>
      <c r="E51" s="673" t="s">
        <v>16</v>
      </c>
    </row>
    <row r="52" spans="1:5" ht="10" customHeight="1">
      <c r="A52" s="1837"/>
      <c r="D52" s="1831"/>
      <c r="E52" s="673"/>
    </row>
    <row r="53" spans="1:5" ht="10" customHeight="1">
      <c r="A53" s="1830" t="s">
        <v>684</v>
      </c>
      <c r="B53" s="674"/>
      <c r="C53" s="1831"/>
      <c r="D53" s="1831"/>
      <c r="E53" s="672" t="s">
        <v>685</v>
      </c>
    </row>
    <row r="54" spans="1:5" s="674" customFormat="1" ht="12" customHeight="1">
      <c r="A54" s="1832" t="s">
        <v>540</v>
      </c>
      <c r="B54" s="1830">
        <f>SUM(B55:B62)</f>
        <v>22318</v>
      </c>
      <c r="C54" s="1830">
        <f t="shared" ref="C54:D54" si="3">SUM(C55:C62)</f>
        <v>20166</v>
      </c>
      <c r="D54" s="1830">
        <f t="shared" si="3"/>
        <v>18237</v>
      </c>
      <c r="E54" s="1833" t="s">
        <v>567</v>
      </c>
    </row>
    <row r="55" spans="1:5" s="675" customFormat="1" ht="12" customHeight="1">
      <c r="A55" s="110" t="s">
        <v>568</v>
      </c>
      <c r="B55" s="1746">
        <v>102</v>
      </c>
      <c r="C55" s="677">
        <v>69</v>
      </c>
      <c r="D55" s="677">
        <v>145</v>
      </c>
      <c r="E55" s="110" t="s">
        <v>1863</v>
      </c>
    </row>
    <row r="56" spans="1:5" s="675" customFormat="1" ht="11.15" customHeight="1">
      <c r="A56" s="110" t="s">
        <v>2384</v>
      </c>
      <c r="B56" s="1746">
        <v>169</v>
      </c>
      <c r="C56" s="677">
        <v>165</v>
      </c>
      <c r="D56" s="677">
        <v>530</v>
      </c>
      <c r="E56" s="110" t="s">
        <v>2381</v>
      </c>
    </row>
    <row r="57" spans="1:5" s="675" customFormat="1" ht="11.15" customHeight="1">
      <c r="A57" s="110" t="s">
        <v>659</v>
      </c>
      <c r="B57" s="1746">
        <v>145</v>
      </c>
      <c r="C57" s="677">
        <v>213</v>
      </c>
      <c r="D57" s="677">
        <v>807</v>
      </c>
      <c r="E57" s="110" t="s">
        <v>1864</v>
      </c>
    </row>
    <row r="58" spans="1:5" s="675" customFormat="1" ht="11.15" customHeight="1">
      <c r="A58" s="110" t="s">
        <v>660</v>
      </c>
      <c r="B58" s="1746">
        <v>21588</v>
      </c>
      <c r="C58" s="677">
        <v>19520</v>
      </c>
      <c r="D58" s="677">
        <v>16610</v>
      </c>
      <c r="E58" s="110" t="s">
        <v>1836</v>
      </c>
    </row>
    <row r="59" spans="1:5" s="675" customFormat="1" ht="11.15" customHeight="1">
      <c r="A59" s="110" t="s">
        <v>661</v>
      </c>
      <c r="B59" s="1746">
        <v>119</v>
      </c>
      <c r="C59" s="677">
        <v>105</v>
      </c>
      <c r="D59" s="677">
        <v>51</v>
      </c>
      <c r="E59" s="110" t="s">
        <v>1837</v>
      </c>
    </row>
    <row r="60" spans="1:5" s="675" customFormat="1" ht="11.15" customHeight="1">
      <c r="A60" s="110" t="s">
        <v>662</v>
      </c>
      <c r="B60" s="1746">
        <v>151</v>
      </c>
      <c r="C60" s="677">
        <v>70</v>
      </c>
      <c r="D60" s="677">
        <v>70</v>
      </c>
      <c r="E60" s="110" t="s">
        <v>1838</v>
      </c>
    </row>
    <row r="61" spans="1:5" s="675" customFormat="1" ht="11.15" customHeight="1">
      <c r="A61" s="110" t="s">
        <v>580</v>
      </c>
      <c r="B61" s="1746">
        <v>28</v>
      </c>
      <c r="C61" s="677">
        <v>5</v>
      </c>
      <c r="D61" s="677">
        <v>11</v>
      </c>
      <c r="E61" s="110" t="s">
        <v>1839</v>
      </c>
    </row>
    <row r="62" spans="1:5" s="675" customFormat="1" ht="11.15" customHeight="1">
      <c r="A62" s="110" t="s">
        <v>582</v>
      </c>
      <c r="B62" s="1746">
        <v>16</v>
      </c>
      <c r="C62" s="677">
        <v>19</v>
      </c>
      <c r="D62" s="677">
        <v>13</v>
      </c>
      <c r="E62" s="110" t="s">
        <v>1840</v>
      </c>
    </row>
    <row r="63" spans="1:5" s="678" customFormat="1" ht="16.5">
      <c r="A63" s="1835" t="s">
        <v>663</v>
      </c>
      <c r="B63" s="1830">
        <f>SUM(B64:B74)</f>
        <v>20373</v>
      </c>
      <c r="C63" s="1830">
        <f t="shared" ref="C63:D63" si="4">SUM(C64:C74)</f>
        <v>19267</v>
      </c>
      <c r="D63" s="1830">
        <f t="shared" si="4"/>
        <v>18033</v>
      </c>
      <c r="E63" s="673" t="s">
        <v>664</v>
      </c>
    </row>
    <row r="64" spans="1:5" s="675" customFormat="1" ht="14">
      <c r="A64" s="110" t="s">
        <v>568</v>
      </c>
      <c r="B64" s="1746">
        <v>86</v>
      </c>
      <c r="C64" s="677">
        <v>120</v>
      </c>
      <c r="D64" s="677">
        <v>171</v>
      </c>
      <c r="E64" s="110" t="s">
        <v>1835</v>
      </c>
    </row>
    <row r="65" spans="1:5" s="675" customFormat="1" ht="11.15" customHeight="1">
      <c r="A65" s="110" t="s">
        <v>2383</v>
      </c>
      <c r="B65" s="1746">
        <v>157</v>
      </c>
      <c r="C65" s="677">
        <v>240</v>
      </c>
      <c r="D65" s="677">
        <v>526</v>
      </c>
      <c r="E65" s="110" t="s">
        <v>2381</v>
      </c>
    </row>
    <row r="66" spans="1:5" s="675" customFormat="1" ht="11.15" customHeight="1">
      <c r="A66" s="110" t="s">
        <v>665</v>
      </c>
      <c r="B66" s="1746">
        <v>214</v>
      </c>
      <c r="C66" s="677">
        <v>763</v>
      </c>
      <c r="D66" s="677">
        <v>921</v>
      </c>
      <c r="E66" s="110" t="s">
        <v>1841</v>
      </c>
    </row>
    <row r="67" spans="1:5" s="675" customFormat="1" ht="11.15" customHeight="1">
      <c r="A67" s="110" t="s">
        <v>666</v>
      </c>
      <c r="B67" s="1746">
        <v>9420</v>
      </c>
      <c r="C67" s="677">
        <v>8373</v>
      </c>
      <c r="D67" s="677">
        <v>7391</v>
      </c>
      <c r="E67" s="110" t="s">
        <v>1842</v>
      </c>
    </row>
    <row r="68" spans="1:5" s="675" customFormat="1" ht="11.15" customHeight="1">
      <c r="A68" s="661" t="s">
        <v>667</v>
      </c>
      <c r="B68" s="1746">
        <v>82</v>
      </c>
      <c r="C68" s="677">
        <v>99</v>
      </c>
      <c r="D68" s="677">
        <v>36</v>
      </c>
      <c r="E68" s="110" t="s">
        <v>1843</v>
      </c>
    </row>
    <row r="69" spans="1:5" s="675" customFormat="1" ht="11.15" customHeight="1">
      <c r="A69" s="661" t="s">
        <v>1752</v>
      </c>
      <c r="B69" s="1746">
        <v>89</v>
      </c>
      <c r="C69" s="677">
        <v>67</v>
      </c>
      <c r="D69" s="677">
        <v>67</v>
      </c>
      <c r="E69" s="110" t="s">
        <v>1844</v>
      </c>
    </row>
    <row r="70" spans="1:5" s="675" customFormat="1" ht="11.15" customHeight="1">
      <c r="A70" s="661" t="s">
        <v>668</v>
      </c>
      <c r="B70" s="1746">
        <v>6895</v>
      </c>
      <c r="C70" s="677">
        <v>6289</v>
      </c>
      <c r="D70" s="677">
        <v>5655</v>
      </c>
      <c r="E70" s="110" t="s">
        <v>1845</v>
      </c>
    </row>
    <row r="71" spans="1:5" s="675" customFormat="1" ht="10.5" customHeight="1">
      <c r="A71" s="661" t="s">
        <v>669</v>
      </c>
      <c r="B71" s="1746">
        <v>3194</v>
      </c>
      <c r="C71" s="677">
        <v>3126</v>
      </c>
      <c r="D71" s="677">
        <v>3128</v>
      </c>
      <c r="E71" s="110" t="s">
        <v>2386</v>
      </c>
    </row>
    <row r="72" spans="1:5" s="675" customFormat="1" ht="9.75" customHeight="1">
      <c r="A72" s="661" t="s">
        <v>1897</v>
      </c>
      <c r="B72" s="1746">
        <v>166</v>
      </c>
      <c r="C72" s="677">
        <v>155</v>
      </c>
      <c r="D72" s="677">
        <v>82</v>
      </c>
      <c r="E72" s="110" t="s">
        <v>2387</v>
      </c>
    </row>
    <row r="73" spans="1:5" s="675" customFormat="1" ht="9.75" customHeight="1">
      <c r="A73" s="661" t="s">
        <v>2385</v>
      </c>
      <c r="B73" s="1746">
        <v>46</v>
      </c>
      <c r="C73" s="677">
        <v>10</v>
      </c>
      <c r="D73" s="677">
        <v>21</v>
      </c>
      <c r="E73" s="110" t="s">
        <v>1862</v>
      </c>
    </row>
    <row r="74" spans="1:5" s="675" customFormat="1" ht="11.25" customHeight="1">
      <c r="A74" s="661" t="s">
        <v>582</v>
      </c>
      <c r="B74" s="1746">
        <v>24</v>
      </c>
      <c r="C74" s="677">
        <v>25</v>
      </c>
      <c r="D74" s="677">
        <v>35</v>
      </c>
      <c r="E74" s="110" t="s">
        <v>1840</v>
      </c>
    </row>
    <row r="75" spans="1:5" s="675" customFormat="1" ht="19.5" customHeight="1">
      <c r="A75" s="1838" t="s">
        <v>670</v>
      </c>
      <c r="B75" s="1830">
        <f>SUM(B76:B92)</f>
        <v>23002</v>
      </c>
      <c r="C75" s="1830">
        <f t="shared" ref="C75:D75" si="5">SUM(C76:C92)</f>
        <v>21207</v>
      </c>
      <c r="D75" s="1830">
        <f t="shared" si="5"/>
        <v>19452</v>
      </c>
      <c r="E75" s="1836" t="s">
        <v>671</v>
      </c>
    </row>
    <row r="76" spans="1:5" s="675" customFormat="1" ht="11.15" customHeight="1">
      <c r="A76" s="110" t="s">
        <v>672</v>
      </c>
      <c r="B76" s="1746">
        <v>91</v>
      </c>
      <c r="C76" s="677">
        <v>89</v>
      </c>
      <c r="D76" s="677">
        <v>152</v>
      </c>
      <c r="E76" s="1232" t="s">
        <v>1846</v>
      </c>
    </row>
    <row r="77" spans="1:5" s="675" customFormat="1" ht="11.15" customHeight="1">
      <c r="A77" s="110" t="s">
        <v>1847</v>
      </c>
      <c r="B77" s="1746">
        <v>186</v>
      </c>
      <c r="C77" s="677">
        <v>161</v>
      </c>
      <c r="D77" s="677">
        <v>381</v>
      </c>
      <c r="E77" s="1232" t="s">
        <v>1848</v>
      </c>
    </row>
    <row r="78" spans="1:5" s="675" customFormat="1" ht="11.15" customHeight="1">
      <c r="A78" s="110" t="s">
        <v>673</v>
      </c>
      <c r="B78" s="1746">
        <v>185</v>
      </c>
      <c r="C78" s="677">
        <v>219</v>
      </c>
      <c r="D78" s="677">
        <v>254</v>
      </c>
      <c r="E78" s="1232" t="s">
        <v>1849</v>
      </c>
    </row>
    <row r="79" spans="1:5" s="675" customFormat="1" ht="11.15" customHeight="1">
      <c r="A79" s="110" t="s">
        <v>1850</v>
      </c>
      <c r="B79" s="1746">
        <v>209</v>
      </c>
      <c r="C79" s="677">
        <v>135</v>
      </c>
      <c r="D79" s="677">
        <v>56</v>
      </c>
      <c r="E79" s="1232" t="s">
        <v>1851</v>
      </c>
    </row>
    <row r="80" spans="1:5" s="675" customFormat="1" ht="11.15" customHeight="1">
      <c r="A80" s="110" t="s">
        <v>674</v>
      </c>
      <c r="B80" s="1746">
        <v>1247</v>
      </c>
      <c r="C80" s="677">
        <v>1085</v>
      </c>
      <c r="D80" s="677">
        <v>1410</v>
      </c>
      <c r="E80" s="1232" t="s">
        <v>1852</v>
      </c>
    </row>
    <row r="81" spans="1:5" s="675" customFormat="1" ht="11.15" customHeight="1">
      <c r="A81" s="110" t="s">
        <v>1853</v>
      </c>
      <c r="B81" s="1746">
        <v>576</v>
      </c>
      <c r="C81" s="677">
        <v>577</v>
      </c>
      <c r="D81" s="677">
        <v>442</v>
      </c>
      <c r="E81" s="1232" t="s">
        <v>2388</v>
      </c>
    </row>
    <row r="82" spans="1:5" s="675" customFormat="1" ht="11.15" customHeight="1">
      <c r="A82" s="110" t="s">
        <v>675</v>
      </c>
      <c r="B82" s="1746">
        <v>987</v>
      </c>
      <c r="C82" s="677">
        <v>945</v>
      </c>
      <c r="D82" s="677">
        <v>1537</v>
      </c>
      <c r="E82" s="1232" t="s">
        <v>1854</v>
      </c>
    </row>
    <row r="83" spans="1:5" s="675" customFormat="1" ht="11.15" customHeight="1">
      <c r="A83" s="110" t="s">
        <v>676</v>
      </c>
      <c r="B83" s="1746">
        <v>13926</v>
      </c>
      <c r="C83" s="677">
        <v>12320</v>
      </c>
      <c r="D83" s="677">
        <v>9883</v>
      </c>
      <c r="E83" s="1232" t="s">
        <v>1855</v>
      </c>
    </row>
    <row r="84" spans="1:5" s="675" customFormat="1" ht="11.15" customHeight="1">
      <c r="A84" s="110" t="s">
        <v>677</v>
      </c>
      <c r="B84" s="1746">
        <v>0</v>
      </c>
      <c r="C84" s="677">
        <v>1</v>
      </c>
      <c r="D84" s="677">
        <v>2</v>
      </c>
      <c r="E84" s="1232" t="s">
        <v>1856</v>
      </c>
    </row>
    <row r="85" spans="1:5" s="673" customFormat="1" ht="14.15" customHeight="1">
      <c r="A85" s="110" t="s">
        <v>678</v>
      </c>
      <c r="B85" s="1746">
        <v>1066</v>
      </c>
      <c r="C85" s="677">
        <v>1074</v>
      </c>
      <c r="D85" s="677">
        <v>826</v>
      </c>
      <c r="E85" s="1232" t="s">
        <v>1857</v>
      </c>
    </row>
    <row r="86" spans="1:5" ht="12" customHeight="1">
      <c r="A86" s="110" t="s">
        <v>679</v>
      </c>
      <c r="B86" s="1746">
        <v>0</v>
      </c>
      <c r="C86" s="677">
        <v>1</v>
      </c>
      <c r="D86" s="677">
        <v>1</v>
      </c>
      <c r="E86" s="1232" t="s">
        <v>1858</v>
      </c>
    </row>
    <row r="87" spans="1:5" ht="12" customHeight="1">
      <c r="A87" s="110" t="s">
        <v>680</v>
      </c>
      <c r="B87" s="1746">
        <v>740</v>
      </c>
      <c r="C87" s="677">
        <v>842</v>
      </c>
      <c r="D87" s="677">
        <v>835</v>
      </c>
      <c r="E87" s="1232" t="s">
        <v>1859</v>
      </c>
    </row>
    <row r="88" spans="1:5" ht="12" customHeight="1">
      <c r="A88" s="110" t="s">
        <v>681</v>
      </c>
      <c r="B88" s="1746">
        <v>3047</v>
      </c>
      <c r="C88" s="677">
        <v>3005</v>
      </c>
      <c r="D88" s="677">
        <v>3043</v>
      </c>
      <c r="E88" s="1232" t="s">
        <v>1860</v>
      </c>
    </row>
    <row r="89" spans="1:5" ht="12" customHeight="1">
      <c r="A89" s="110" t="s">
        <v>682</v>
      </c>
      <c r="B89" s="1746">
        <v>543</v>
      </c>
      <c r="C89" s="677">
        <v>548</v>
      </c>
      <c r="D89" s="677">
        <v>484</v>
      </c>
      <c r="E89" s="1232" t="s">
        <v>1861</v>
      </c>
    </row>
    <row r="90" spans="1:5">
      <c r="A90" s="110" t="s">
        <v>1897</v>
      </c>
      <c r="B90" s="1746">
        <v>142</v>
      </c>
      <c r="C90" s="677">
        <v>148</v>
      </c>
      <c r="D90" s="677">
        <v>95</v>
      </c>
      <c r="E90" s="1232" t="s">
        <v>2387</v>
      </c>
    </row>
    <row r="91" spans="1:5" ht="12.75" customHeight="1">
      <c r="A91" s="110" t="s">
        <v>2385</v>
      </c>
      <c r="B91" s="1746">
        <v>11</v>
      </c>
      <c r="C91" s="677">
        <v>21</v>
      </c>
      <c r="D91" s="677">
        <v>13</v>
      </c>
      <c r="E91" s="1232" t="s">
        <v>1862</v>
      </c>
    </row>
    <row r="92" spans="1:5" ht="12.75" customHeight="1">
      <c r="A92" s="110" t="s">
        <v>582</v>
      </c>
      <c r="B92" s="1746">
        <v>46</v>
      </c>
      <c r="C92" s="677">
        <v>36</v>
      </c>
      <c r="D92" s="677">
        <v>38</v>
      </c>
      <c r="E92" s="1232" t="s">
        <v>1840</v>
      </c>
    </row>
    <row r="93" spans="1:5" ht="12" customHeight="1">
      <c r="A93" s="1832" t="s">
        <v>683</v>
      </c>
      <c r="B93" s="1830">
        <f>B54+B63+B75</f>
        <v>65693</v>
      </c>
      <c r="C93" s="1830">
        <f t="shared" ref="C93:D93" si="6">C54+C63+C75</f>
        <v>60640</v>
      </c>
      <c r="D93" s="1830">
        <f t="shared" si="6"/>
        <v>55722</v>
      </c>
      <c r="E93" s="673" t="s">
        <v>16</v>
      </c>
    </row>
    <row r="94" spans="1:5">
      <c r="C94" s="677"/>
      <c r="D94" s="677"/>
    </row>
    <row r="95" spans="1:5">
      <c r="A95" s="31" t="s">
        <v>1873</v>
      </c>
      <c r="C95" s="677"/>
      <c r="D95" s="676"/>
      <c r="E95" s="32" t="s">
        <v>1872</v>
      </c>
    </row>
    <row r="96" spans="1:5">
      <c r="C96" s="677"/>
      <c r="D96" s="677"/>
    </row>
    <row r="98" spans="2:2" ht="15">
      <c r="B98" s="679"/>
    </row>
  </sheetData>
  <mergeCells count="1">
    <mergeCell ref="D1:E1"/>
  </mergeCells>
  <pageMargins left="0.78740157480314965" right="0.78740157480314965" top="0.51428571428571423" bottom="0.98425196850393704" header="0.51181102362204722" footer="0.51181102362204722"/>
  <pageSetup paperSize="9" scale="64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syncVertical="1" syncRef="A106">
    <tabColor rgb="FFFFFF00"/>
  </sheetPr>
  <dimension ref="A1:E180"/>
  <sheetViews>
    <sheetView showGridLines="0" tabSelected="1" view="pageLayout" topLeftCell="A106" zoomScale="80" zoomScalePageLayoutView="80" workbookViewId="0">
      <selection activeCell="F15" sqref="F15"/>
    </sheetView>
  </sheetViews>
  <sheetFormatPr defaultColWidth="11" defaultRowHeight="13"/>
  <cols>
    <col min="1" max="1" width="34.7265625" style="680" customWidth="1"/>
    <col min="2" max="2" width="12.453125" style="680" customWidth="1"/>
    <col min="3" max="4" width="11.26953125" style="680" customWidth="1"/>
    <col min="5" max="5" width="37.7265625" style="680" customWidth="1"/>
    <col min="6" max="9" width="11" style="680" customWidth="1"/>
    <col min="10" max="14" width="14.453125" style="680" customWidth="1"/>
    <col min="15" max="15" width="37.26953125" style="680" customWidth="1"/>
    <col min="16" max="17" width="11" style="680" customWidth="1"/>
    <col min="18" max="27" width="9.81640625" style="680" customWidth="1"/>
    <col min="28" max="31" width="11" style="680" customWidth="1"/>
    <col min="32" max="32" width="14.453125" style="680" customWidth="1"/>
    <col min="33" max="33" width="4.1796875" style="680" customWidth="1"/>
    <col min="34" max="34" width="13.26953125" style="680" customWidth="1"/>
    <col min="35" max="35" width="28.1796875" style="680" customWidth="1"/>
    <col min="36" max="36" width="11" style="680" customWidth="1"/>
    <col min="37" max="37" width="14.453125" style="680" customWidth="1"/>
    <col min="38" max="38" width="4.1796875" style="680" customWidth="1"/>
    <col min="39" max="40" width="11" style="680" customWidth="1"/>
    <col min="41" max="41" width="14.453125" style="680" customWidth="1"/>
    <col min="42" max="42" width="4.1796875" style="680" customWidth="1"/>
    <col min="43" max="43" width="14.453125" style="680" customWidth="1"/>
    <col min="44" max="246" width="11" style="680"/>
    <col min="247" max="247" width="34.7265625" style="680" customWidth="1"/>
    <col min="248" max="248" width="12.453125" style="680" customWidth="1"/>
    <col min="249" max="250" width="10.26953125" style="680" customWidth="1"/>
    <col min="251" max="251" width="37.7265625" style="680" customWidth="1"/>
    <col min="252" max="254" width="16.7265625" style="680" customWidth="1"/>
    <col min="255" max="255" width="33.7265625" style="680" customWidth="1"/>
    <col min="256" max="256" width="38.7265625" style="680" customWidth="1"/>
    <col min="257" max="257" width="13.26953125" style="680" customWidth="1"/>
    <col min="258" max="258" width="12.1796875" style="680" customWidth="1"/>
    <col min="259" max="265" width="11" style="680" customWidth="1"/>
    <col min="266" max="270" width="14.453125" style="680" customWidth="1"/>
    <col min="271" max="271" width="37.26953125" style="680" customWidth="1"/>
    <col min="272" max="273" width="11" style="680" customWidth="1"/>
    <col min="274" max="283" width="9.81640625" style="680" customWidth="1"/>
    <col min="284" max="287" width="11" style="680" customWidth="1"/>
    <col min="288" max="288" width="14.453125" style="680" customWidth="1"/>
    <col min="289" max="289" width="4.1796875" style="680" customWidth="1"/>
    <col min="290" max="290" width="13.26953125" style="680" customWidth="1"/>
    <col min="291" max="291" width="28.1796875" style="680" customWidth="1"/>
    <col min="292" max="292" width="11" style="680" customWidth="1"/>
    <col min="293" max="293" width="14.453125" style="680" customWidth="1"/>
    <col min="294" max="294" width="4.1796875" style="680" customWidth="1"/>
    <col min="295" max="296" width="11" style="680" customWidth="1"/>
    <col min="297" max="297" width="14.453125" style="680" customWidth="1"/>
    <col min="298" max="298" width="4.1796875" style="680" customWidth="1"/>
    <col min="299" max="299" width="14.453125" style="680" customWidth="1"/>
    <col min="300" max="502" width="11" style="680"/>
    <col min="503" max="503" width="34.7265625" style="680" customWidth="1"/>
    <col min="504" max="504" width="12.453125" style="680" customWidth="1"/>
    <col min="505" max="506" width="10.26953125" style="680" customWidth="1"/>
    <col min="507" max="507" width="37.7265625" style="680" customWidth="1"/>
    <col min="508" max="510" width="16.7265625" style="680" customWidth="1"/>
    <col min="511" max="511" width="33.7265625" style="680" customWidth="1"/>
    <col min="512" max="512" width="38.7265625" style="680" customWidth="1"/>
    <col min="513" max="513" width="13.26953125" style="680" customWidth="1"/>
    <col min="514" max="514" width="12.1796875" style="680" customWidth="1"/>
    <col min="515" max="521" width="11" style="680" customWidth="1"/>
    <col min="522" max="526" width="14.453125" style="680" customWidth="1"/>
    <col min="527" max="527" width="37.26953125" style="680" customWidth="1"/>
    <col min="528" max="529" width="11" style="680" customWidth="1"/>
    <col min="530" max="539" width="9.81640625" style="680" customWidth="1"/>
    <col min="540" max="543" width="11" style="680" customWidth="1"/>
    <col min="544" max="544" width="14.453125" style="680" customWidth="1"/>
    <col min="545" max="545" width="4.1796875" style="680" customWidth="1"/>
    <col min="546" max="546" width="13.26953125" style="680" customWidth="1"/>
    <col min="547" max="547" width="28.1796875" style="680" customWidth="1"/>
    <col min="548" max="548" width="11" style="680" customWidth="1"/>
    <col min="549" max="549" width="14.453125" style="680" customWidth="1"/>
    <col min="550" max="550" width="4.1796875" style="680" customWidth="1"/>
    <col min="551" max="552" width="11" style="680" customWidth="1"/>
    <col min="553" max="553" width="14.453125" style="680" customWidth="1"/>
    <col min="554" max="554" width="4.1796875" style="680" customWidth="1"/>
    <col min="555" max="555" width="14.453125" style="680" customWidth="1"/>
    <col min="556" max="758" width="11" style="680"/>
    <col min="759" max="759" width="34.7265625" style="680" customWidth="1"/>
    <col min="760" max="760" width="12.453125" style="680" customWidth="1"/>
    <col min="761" max="762" width="10.26953125" style="680" customWidth="1"/>
    <col min="763" max="763" width="37.7265625" style="680" customWidth="1"/>
    <col min="764" max="766" width="16.7265625" style="680" customWidth="1"/>
    <col min="767" max="767" width="33.7265625" style="680" customWidth="1"/>
    <col min="768" max="768" width="38.7265625" style="680" customWidth="1"/>
    <col min="769" max="769" width="13.26953125" style="680" customWidth="1"/>
    <col min="770" max="770" width="12.1796875" style="680" customWidth="1"/>
    <col min="771" max="777" width="11" style="680" customWidth="1"/>
    <col min="778" max="782" width="14.453125" style="680" customWidth="1"/>
    <col min="783" max="783" width="37.26953125" style="680" customWidth="1"/>
    <col min="784" max="785" width="11" style="680" customWidth="1"/>
    <col min="786" max="795" width="9.81640625" style="680" customWidth="1"/>
    <col min="796" max="799" width="11" style="680" customWidth="1"/>
    <col min="800" max="800" width="14.453125" style="680" customWidth="1"/>
    <col min="801" max="801" width="4.1796875" style="680" customWidth="1"/>
    <col min="802" max="802" width="13.26953125" style="680" customWidth="1"/>
    <col min="803" max="803" width="28.1796875" style="680" customWidth="1"/>
    <col min="804" max="804" width="11" style="680" customWidth="1"/>
    <col min="805" max="805" width="14.453125" style="680" customWidth="1"/>
    <col min="806" max="806" width="4.1796875" style="680" customWidth="1"/>
    <col min="807" max="808" width="11" style="680" customWidth="1"/>
    <col min="809" max="809" width="14.453125" style="680" customWidth="1"/>
    <col min="810" max="810" width="4.1796875" style="680" customWidth="1"/>
    <col min="811" max="811" width="14.453125" style="680" customWidth="1"/>
    <col min="812" max="1014" width="11" style="680"/>
    <col min="1015" max="1015" width="34.7265625" style="680" customWidth="1"/>
    <col min="1016" max="1016" width="12.453125" style="680" customWidth="1"/>
    <col min="1017" max="1018" width="10.26953125" style="680" customWidth="1"/>
    <col min="1019" max="1019" width="37.7265625" style="680" customWidth="1"/>
    <col min="1020" max="1022" width="16.7265625" style="680" customWidth="1"/>
    <col min="1023" max="1023" width="33.7265625" style="680" customWidth="1"/>
    <col min="1024" max="1024" width="38.7265625" style="680" customWidth="1"/>
    <col min="1025" max="1025" width="13.26953125" style="680" customWidth="1"/>
    <col min="1026" max="1026" width="12.1796875" style="680" customWidth="1"/>
    <col min="1027" max="1033" width="11" style="680" customWidth="1"/>
    <col min="1034" max="1038" width="14.453125" style="680" customWidth="1"/>
    <col min="1039" max="1039" width="37.26953125" style="680" customWidth="1"/>
    <col min="1040" max="1041" width="11" style="680" customWidth="1"/>
    <col min="1042" max="1051" width="9.81640625" style="680" customWidth="1"/>
    <col min="1052" max="1055" width="11" style="680" customWidth="1"/>
    <col min="1056" max="1056" width="14.453125" style="680" customWidth="1"/>
    <col min="1057" max="1057" width="4.1796875" style="680" customWidth="1"/>
    <col min="1058" max="1058" width="13.26953125" style="680" customWidth="1"/>
    <col min="1059" max="1059" width="28.1796875" style="680" customWidth="1"/>
    <col min="1060" max="1060" width="11" style="680" customWidth="1"/>
    <col min="1061" max="1061" width="14.453125" style="680" customWidth="1"/>
    <col min="1062" max="1062" width="4.1796875" style="680" customWidth="1"/>
    <col min="1063" max="1064" width="11" style="680" customWidth="1"/>
    <col min="1065" max="1065" width="14.453125" style="680" customWidth="1"/>
    <col min="1066" max="1066" width="4.1796875" style="680" customWidth="1"/>
    <col min="1067" max="1067" width="14.453125" style="680" customWidth="1"/>
    <col min="1068" max="1270" width="11" style="680"/>
    <col min="1271" max="1271" width="34.7265625" style="680" customWidth="1"/>
    <col min="1272" max="1272" width="12.453125" style="680" customWidth="1"/>
    <col min="1273" max="1274" width="10.26953125" style="680" customWidth="1"/>
    <col min="1275" max="1275" width="37.7265625" style="680" customWidth="1"/>
    <col min="1276" max="1278" width="16.7265625" style="680" customWidth="1"/>
    <col min="1279" max="1279" width="33.7265625" style="680" customWidth="1"/>
    <col min="1280" max="1280" width="38.7265625" style="680" customWidth="1"/>
    <col min="1281" max="1281" width="13.26953125" style="680" customWidth="1"/>
    <col min="1282" max="1282" width="12.1796875" style="680" customWidth="1"/>
    <col min="1283" max="1289" width="11" style="680" customWidth="1"/>
    <col min="1290" max="1294" width="14.453125" style="680" customWidth="1"/>
    <col min="1295" max="1295" width="37.26953125" style="680" customWidth="1"/>
    <col min="1296" max="1297" width="11" style="680" customWidth="1"/>
    <col min="1298" max="1307" width="9.81640625" style="680" customWidth="1"/>
    <col min="1308" max="1311" width="11" style="680" customWidth="1"/>
    <col min="1312" max="1312" width="14.453125" style="680" customWidth="1"/>
    <col min="1313" max="1313" width="4.1796875" style="680" customWidth="1"/>
    <col min="1314" max="1314" width="13.26953125" style="680" customWidth="1"/>
    <col min="1315" max="1315" width="28.1796875" style="680" customWidth="1"/>
    <col min="1316" max="1316" width="11" style="680" customWidth="1"/>
    <col min="1317" max="1317" width="14.453125" style="680" customWidth="1"/>
    <col min="1318" max="1318" width="4.1796875" style="680" customWidth="1"/>
    <col min="1319" max="1320" width="11" style="680" customWidth="1"/>
    <col min="1321" max="1321" width="14.453125" style="680" customWidth="1"/>
    <col min="1322" max="1322" width="4.1796875" style="680" customWidth="1"/>
    <col min="1323" max="1323" width="14.453125" style="680" customWidth="1"/>
    <col min="1324" max="1526" width="11" style="680"/>
    <col min="1527" max="1527" width="34.7265625" style="680" customWidth="1"/>
    <col min="1528" max="1528" width="12.453125" style="680" customWidth="1"/>
    <col min="1529" max="1530" width="10.26953125" style="680" customWidth="1"/>
    <col min="1531" max="1531" width="37.7265625" style="680" customWidth="1"/>
    <col min="1532" max="1534" width="16.7265625" style="680" customWidth="1"/>
    <col min="1535" max="1535" width="33.7265625" style="680" customWidth="1"/>
    <col min="1536" max="1536" width="38.7265625" style="680" customWidth="1"/>
    <col min="1537" max="1537" width="13.26953125" style="680" customWidth="1"/>
    <col min="1538" max="1538" width="12.1796875" style="680" customWidth="1"/>
    <col min="1539" max="1545" width="11" style="680" customWidth="1"/>
    <col min="1546" max="1550" width="14.453125" style="680" customWidth="1"/>
    <col min="1551" max="1551" width="37.26953125" style="680" customWidth="1"/>
    <col min="1552" max="1553" width="11" style="680" customWidth="1"/>
    <col min="1554" max="1563" width="9.81640625" style="680" customWidth="1"/>
    <col min="1564" max="1567" width="11" style="680" customWidth="1"/>
    <col min="1568" max="1568" width="14.453125" style="680" customWidth="1"/>
    <col min="1569" max="1569" width="4.1796875" style="680" customWidth="1"/>
    <col min="1570" max="1570" width="13.26953125" style="680" customWidth="1"/>
    <col min="1571" max="1571" width="28.1796875" style="680" customWidth="1"/>
    <col min="1572" max="1572" width="11" style="680" customWidth="1"/>
    <col min="1573" max="1573" width="14.453125" style="680" customWidth="1"/>
    <col min="1574" max="1574" width="4.1796875" style="680" customWidth="1"/>
    <col min="1575" max="1576" width="11" style="680" customWidth="1"/>
    <col min="1577" max="1577" width="14.453125" style="680" customWidth="1"/>
    <col min="1578" max="1578" width="4.1796875" style="680" customWidth="1"/>
    <col min="1579" max="1579" width="14.453125" style="680" customWidth="1"/>
    <col min="1580" max="1782" width="11" style="680"/>
    <col min="1783" max="1783" width="34.7265625" style="680" customWidth="1"/>
    <col min="1784" max="1784" width="12.453125" style="680" customWidth="1"/>
    <col min="1785" max="1786" width="10.26953125" style="680" customWidth="1"/>
    <col min="1787" max="1787" width="37.7265625" style="680" customWidth="1"/>
    <col min="1788" max="1790" width="16.7265625" style="680" customWidth="1"/>
    <col min="1791" max="1791" width="33.7265625" style="680" customWidth="1"/>
    <col min="1792" max="1792" width="38.7265625" style="680" customWidth="1"/>
    <col min="1793" max="1793" width="13.26953125" style="680" customWidth="1"/>
    <col min="1794" max="1794" width="12.1796875" style="680" customWidth="1"/>
    <col min="1795" max="1801" width="11" style="680" customWidth="1"/>
    <col min="1802" max="1806" width="14.453125" style="680" customWidth="1"/>
    <col min="1807" max="1807" width="37.26953125" style="680" customWidth="1"/>
    <col min="1808" max="1809" width="11" style="680" customWidth="1"/>
    <col min="1810" max="1819" width="9.81640625" style="680" customWidth="1"/>
    <col min="1820" max="1823" width="11" style="680" customWidth="1"/>
    <col min="1824" max="1824" width="14.453125" style="680" customWidth="1"/>
    <col min="1825" max="1825" width="4.1796875" style="680" customWidth="1"/>
    <col min="1826" max="1826" width="13.26953125" style="680" customWidth="1"/>
    <col min="1827" max="1827" width="28.1796875" style="680" customWidth="1"/>
    <col min="1828" max="1828" width="11" style="680" customWidth="1"/>
    <col min="1829" max="1829" width="14.453125" style="680" customWidth="1"/>
    <col min="1830" max="1830" width="4.1796875" style="680" customWidth="1"/>
    <col min="1831" max="1832" width="11" style="680" customWidth="1"/>
    <col min="1833" max="1833" width="14.453125" style="680" customWidth="1"/>
    <col min="1834" max="1834" width="4.1796875" style="680" customWidth="1"/>
    <col min="1835" max="1835" width="14.453125" style="680" customWidth="1"/>
    <col min="1836" max="2038" width="11" style="680"/>
    <col min="2039" max="2039" width="34.7265625" style="680" customWidth="1"/>
    <col min="2040" max="2040" width="12.453125" style="680" customWidth="1"/>
    <col min="2041" max="2042" width="10.26953125" style="680" customWidth="1"/>
    <col min="2043" max="2043" width="37.7265625" style="680" customWidth="1"/>
    <col min="2044" max="2046" width="16.7265625" style="680" customWidth="1"/>
    <col min="2047" max="2047" width="33.7265625" style="680" customWidth="1"/>
    <col min="2048" max="2048" width="38.7265625" style="680" customWidth="1"/>
    <col min="2049" max="2049" width="13.26953125" style="680" customWidth="1"/>
    <col min="2050" max="2050" width="12.1796875" style="680" customWidth="1"/>
    <col min="2051" max="2057" width="11" style="680" customWidth="1"/>
    <col min="2058" max="2062" width="14.453125" style="680" customWidth="1"/>
    <col min="2063" max="2063" width="37.26953125" style="680" customWidth="1"/>
    <col min="2064" max="2065" width="11" style="680" customWidth="1"/>
    <col min="2066" max="2075" width="9.81640625" style="680" customWidth="1"/>
    <col min="2076" max="2079" width="11" style="680" customWidth="1"/>
    <col min="2080" max="2080" width="14.453125" style="680" customWidth="1"/>
    <col min="2081" max="2081" width="4.1796875" style="680" customWidth="1"/>
    <col min="2082" max="2082" width="13.26953125" style="680" customWidth="1"/>
    <col min="2083" max="2083" width="28.1796875" style="680" customWidth="1"/>
    <col min="2084" max="2084" width="11" style="680" customWidth="1"/>
    <col min="2085" max="2085" width="14.453125" style="680" customWidth="1"/>
    <col min="2086" max="2086" width="4.1796875" style="680" customWidth="1"/>
    <col min="2087" max="2088" width="11" style="680" customWidth="1"/>
    <col min="2089" max="2089" width="14.453125" style="680" customWidth="1"/>
    <col min="2090" max="2090" width="4.1796875" style="680" customWidth="1"/>
    <col min="2091" max="2091" width="14.453125" style="680" customWidth="1"/>
    <col min="2092" max="2294" width="11" style="680"/>
    <col min="2295" max="2295" width="34.7265625" style="680" customWidth="1"/>
    <col min="2296" max="2296" width="12.453125" style="680" customWidth="1"/>
    <col min="2297" max="2298" width="10.26953125" style="680" customWidth="1"/>
    <col min="2299" max="2299" width="37.7265625" style="680" customWidth="1"/>
    <col min="2300" max="2302" width="16.7265625" style="680" customWidth="1"/>
    <col min="2303" max="2303" width="33.7265625" style="680" customWidth="1"/>
    <col min="2304" max="2304" width="38.7265625" style="680" customWidth="1"/>
    <col min="2305" max="2305" width="13.26953125" style="680" customWidth="1"/>
    <col min="2306" max="2306" width="12.1796875" style="680" customWidth="1"/>
    <col min="2307" max="2313" width="11" style="680" customWidth="1"/>
    <col min="2314" max="2318" width="14.453125" style="680" customWidth="1"/>
    <col min="2319" max="2319" width="37.26953125" style="680" customWidth="1"/>
    <col min="2320" max="2321" width="11" style="680" customWidth="1"/>
    <col min="2322" max="2331" width="9.81640625" style="680" customWidth="1"/>
    <col min="2332" max="2335" width="11" style="680" customWidth="1"/>
    <col min="2336" max="2336" width="14.453125" style="680" customWidth="1"/>
    <col min="2337" max="2337" width="4.1796875" style="680" customWidth="1"/>
    <col min="2338" max="2338" width="13.26953125" style="680" customWidth="1"/>
    <col min="2339" max="2339" width="28.1796875" style="680" customWidth="1"/>
    <col min="2340" max="2340" width="11" style="680" customWidth="1"/>
    <col min="2341" max="2341" width="14.453125" style="680" customWidth="1"/>
    <col min="2342" max="2342" width="4.1796875" style="680" customWidth="1"/>
    <col min="2343" max="2344" width="11" style="680" customWidth="1"/>
    <col min="2345" max="2345" width="14.453125" style="680" customWidth="1"/>
    <col min="2346" max="2346" width="4.1796875" style="680" customWidth="1"/>
    <col min="2347" max="2347" width="14.453125" style="680" customWidth="1"/>
    <col min="2348" max="2550" width="11" style="680"/>
    <col min="2551" max="2551" width="34.7265625" style="680" customWidth="1"/>
    <col min="2552" max="2552" width="12.453125" style="680" customWidth="1"/>
    <col min="2553" max="2554" width="10.26953125" style="680" customWidth="1"/>
    <col min="2555" max="2555" width="37.7265625" style="680" customWidth="1"/>
    <col min="2556" max="2558" width="16.7265625" style="680" customWidth="1"/>
    <col min="2559" max="2559" width="33.7265625" style="680" customWidth="1"/>
    <col min="2560" max="2560" width="38.7265625" style="680" customWidth="1"/>
    <col min="2561" max="2561" width="13.26953125" style="680" customWidth="1"/>
    <col min="2562" max="2562" width="12.1796875" style="680" customWidth="1"/>
    <col min="2563" max="2569" width="11" style="680" customWidth="1"/>
    <col min="2570" max="2574" width="14.453125" style="680" customWidth="1"/>
    <col min="2575" max="2575" width="37.26953125" style="680" customWidth="1"/>
    <col min="2576" max="2577" width="11" style="680" customWidth="1"/>
    <col min="2578" max="2587" width="9.81640625" style="680" customWidth="1"/>
    <col min="2588" max="2591" width="11" style="680" customWidth="1"/>
    <col min="2592" max="2592" width="14.453125" style="680" customWidth="1"/>
    <col min="2593" max="2593" width="4.1796875" style="680" customWidth="1"/>
    <col min="2594" max="2594" width="13.26953125" style="680" customWidth="1"/>
    <col min="2595" max="2595" width="28.1796875" style="680" customWidth="1"/>
    <col min="2596" max="2596" width="11" style="680" customWidth="1"/>
    <col min="2597" max="2597" width="14.453125" style="680" customWidth="1"/>
    <col min="2598" max="2598" width="4.1796875" style="680" customWidth="1"/>
    <col min="2599" max="2600" width="11" style="680" customWidth="1"/>
    <col min="2601" max="2601" width="14.453125" style="680" customWidth="1"/>
    <col min="2602" max="2602" width="4.1796875" style="680" customWidth="1"/>
    <col min="2603" max="2603" width="14.453125" style="680" customWidth="1"/>
    <col min="2604" max="2806" width="11" style="680"/>
    <col min="2807" max="2807" width="34.7265625" style="680" customWidth="1"/>
    <col min="2808" max="2808" width="12.453125" style="680" customWidth="1"/>
    <col min="2809" max="2810" width="10.26953125" style="680" customWidth="1"/>
    <col min="2811" max="2811" width="37.7265625" style="680" customWidth="1"/>
    <col min="2812" max="2814" width="16.7265625" style="680" customWidth="1"/>
    <col min="2815" max="2815" width="33.7265625" style="680" customWidth="1"/>
    <col min="2816" max="2816" width="38.7265625" style="680" customWidth="1"/>
    <col min="2817" max="2817" width="13.26953125" style="680" customWidth="1"/>
    <col min="2818" max="2818" width="12.1796875" style="680" customWidth="1"/>
    <col min="2819" max="2825" width="11" style="680" customWidth="1"/>
    <col min="2826" max="2830" width="14.453125" style="680" customWidth="1"/>
    <col min="2831" max="2831" width="37.26953125" style="680" customWidth="1"/>
    <col min="2832" max="2833" width="11" style="680" customWidth="1"/>
    <col min="2834" max="2843" width="9.81640625" style="680" customWidth="1"/>
    <col min="2844" max="2847" width="11" style="680" customWidth="1"/>
    <col min="2848" max="2848" width="14.453125" style="680" customWidth="1"/>
    <col min="2849" max="2849" width="4.1796875" style="680" customWidth="1"/>
    <col min="2850" max="2850" width="13.26953125" style="680" customWidth="1"/>
    <col min="2851" max="2851" width="28.1796875" style="680" customWidth="1"/>
    <col min="2852" max="2852" width="11" style="680" customWidth="1"/>
    <col min="2853" max="2853" width="14.453125" style="680" customWidth="1"/>
    <col min="2854" max="2854" width="4.1796875" style="680" customWidth="1"/>
    <col min="2855" max="2856" width="11" style="680" customWidth="1"/>
    <col min="2857" max="2857" width="14.453125" style="680" customWidth="1"/>
    <col min="2858" max="2858" width="4.1796875" style="680" customWidth="1"/>
    <col min="2859" max="2859" width="14.453125" style="680" customWidth="1"/>
    <col min="2860" max="3062" width="11" style="680"/>
    <col min="3063" max="3063" width="34.7265625" style="680" customWidth="1"/>
    <col min="3064" max="3064" width="12.453125" style="680" customWidth="1"/>
    <col min="3065" max="3066" width="10.26953125" style="680" customWidth="1"/>
    <col min="3067" max="3067" width="37.7265625" style="680" customWidth="1"/>
    <col min="3068" max="3070" width="16.7265625" style="680" customWidth="1"/>
    <col min="3071" max="3071" width="33.7265625" style="680" customWidth="1"/>
    <col min="3072" max="3072" width="38.7265625" style="680" customWidth="1"/>
    <col min="3073" max="3073" width="13.26953125" style="680" customWidth="1"/>
    <col min="3074" max="3074" width="12.1796875" style="680" customWidth="1"/>
    <col min="3075" max="3081" width="11" style="680" customWidth="1"/>
    <col min="3082" max="3086" width="14.453125" style="680" customWidth="1"/>
    <col min="3087" max="3087" width="37.26953125" style="680" customWidth="1"/>
    <col min="3088" max="3089" width="11" style="680" customWidth="1"/>
    <col min="3090" max="3099" width="9.81640625" style="680" customWidth="1"/>
    <col min="3100" max="3103" width="11" style="680" customWidth="1"/>
    <col min="3104" max="3104" width="14.453125" style="680" customWidth="1"/>
    <col min="3105" max="3105" width="4.1796875" style="680" customWidth="1"/>
    <col min="3106" max="3106" width="13.26953125" style="680" customWidth="1"/>
    <col min="3107" max="3107" width="28.1796875" style="680" customWidth="1"/>
    <col min="3108" max="3108" width="11" style="680" customWidth="1"/>
    <col min="3109" max="3109" width="14.453125" style="680" customWidth="1"/>
    <col min="3110" max="3110" width="4.1796875" style="680" customWidth="1"/>
    <col min="3111" max="3112" width="11" style="680" customWidth="1"/>
    <col min="3113" max="3113" width="14.453125" style="680" customWidth="1"/>
    <col min="3114" max="3114" width="4.1796875" style="680" customWidth="1"/>
    <col min="3115" max="3115" width="14.453125" style="680" customWidth="1"/>
    <col min="3116" max="3318" width="11" style="680"/>
    <col min="3319" max="3319" width="34.7265625" style="680" customWidth="1"/>
    <col min="3320" max="3320" width="12.453125" style="680" customWidth="1"/>
    <col min="3321" max="3322" width="10.26953125" style="680" customWidth="1"/>
    <col min="3323" max="3323" width="37.7265625" style="680" customWidth="1"/>
    <col min="3324" max="3326" width="16.7265625" style="680" customWidth="1"/>
    <col min="3327" max="3327" width="33.7265625" style="680" customWidth="1"/>
    <col min="3328" max="3328" width="38.7265625" style="680" customWidth="1"/>
    <col min="3329" max="3329" width="13.26953125" style="680" customWidth="1"/>
    <col min="3330" max="3330" width="12.1796875" style="680" customWidth="1"/>
    <col min="3331" max="3337" width="11" style="680" customWidth="1"/>
    <col min="3338" max="3342" width="14.453125" style="680" customWidth="1"/>
    <col min="3343" max="3343" width="37.26953125" style="680" customWidth="1"/>
    <col min="3344" max="3345" width="11" style="680" customWidth="1"/>
    <col min="3346" max="3355" width="9.81640625" style="680" customWidth="1"/>
    <col min="3356" max="3359" width="11" style="680" customWidth="1"/>
    <col min="3360" max="3360" width="14.453125" style="680" customWidth="1"/>
    <col min="3361" max="3361" width="4.1796875" style="680" customWidth="1"/>
    <col min="3362" max="3362" width="13.26953125" style="680" customWidth="1"/>
    <col min="3363" max="3363" width="28.1796875" style="680" customWidth="1"/>
    <col min="3364" max="3364" width="11" style="680" customWidth="1"/>
    <col min="3365" max="3365" width="14.453125" style="680" customWidth="1"/>
    <col min="3366" max="3366" width="4.1796875" style="680" customWidth="1"/>
    <col min="3367" max="3368" width="11" style="680" customWidth="1"/>
    <col min="3369" max="3369" width="14.453125" style="680" customWidth="1"/>
    <col min="3370" max="3370" width="4.1796875" style="680" customWidth="1"/>
    <col min="3371" max="3371" width="14.453125" style="680" customWidth="1"/>
    <col min="3372" max="3574" width="11" style="680"/>
    <col min="3575" max="3575" width="34.7265625" style="680" customWidth="1"/>
    <col min="3576" max="3576" width="12.453125" style="680" customWidth="1"/>
    <col min="3577" max="3578" width="10.26953125" style="680" customWidth="1"/>
    <col min="3579" max="3579" width="37.7265625" style="680" customWidth="1"/>
    <col min="3580" max="3582" width="16.7265625" style="680" customWidth="1"/>
    <col min="3583" max="3583" width="33.7265625" style="680" customWidth="1"/>
    <col min="3584" max="3584" width="38.7265625" style="680" customWidth="1"/>
    <col min="3585" max="3585" width="13.26953125" style="680" customWidth="1"/>
    <col min="3586" max="3586" width="12.1796875" style="680" customWidth="1"/>
    <col min="3587" max="3593" width="11" style="680" customWidth="1"/>
    <col min="3594" max="3598" width="14.453125" style="680" customWidth="1"/>
    <col min="3599" max="3599" width="37.26953125" style="680" customWidth="1"/>
    <col min="3600" max="3601" width="11" style="680" customWidth="1"/>
    <col min="3602" max="3611" width="9.81640625" style="680" customWidth="1"/>
    <col min="3612" max="3615" width="11" style="680" customWidth="1"/>
    <col min="3616" max="3616" width="14.453125" style="680" customWidth="1"/>
    <col min="3617" max="3617" width="4.1796875" style="680" customWidth="1"/>
    <col min="3618" max="3618" width="13.26953125" style="680" customWidth="1"/>
    <col min="3619" max="3619" width="28.1796875" style="680" customWidth="1"/>
    <col min="3620" max="3620" width="11" style="680" customWidth="1"/>
    <col min="3621" max="3621" width="14.453125" style="680" customWidth="1"/>
    <col min="3622" max="3622" width="4.1796875" style="680" customWidth="1"/>
    <col min="3623" max="3624" width="11" style="680" customWidth="1"/>
    <col min="3625" max="3625" width="14.453125" style="680" customWidth="1"/>
    <col min="3626" max="3626" width="4.1796875" style="680" customWidth="1"/>
    <col min="3627" max="3627" width="14.453125" style="680" customWidth="1"/>
    <col min="3628" max="3830" width="11" style="680"/>
    <col min="3831" max="3831" width="34.7265625" style="680" customWidth="1"/>
    <col min="3832" max="3832" width="12.453125" style="680" customWidth="1"/>
    <col min="3833" max="3834" width="10.26953125" style="680" customWidth="1"/>
    <col min="3835" max="3835" width="37.7265625" style="680" customWidth="1"/>
    <col min="3836" max="3838" width="16.7265625" style="680" customWidth="1"/>
    <col min="3839" max="3839" width="33.7265625" style="680" customWidth="1"/>
    <col min="3840" max="3840" width="38.7265625" style="680" customWidth="1"/>
    <col min="3841" max="3841" width="13.26953125" style="680" customWidth="1"/>
    <col min="3842" max="3842" width="12.1796875" style="680" customWidth="1"/>
    <col min="3843" max="3849" width="11" style="680" customWidth="1"/>
    <col min="3850" max="3854" width="14.453125" style="680" customWidth="1"/>
    <col min="3855" max="3855" width="37.26953125" style="680" customWidth="1"/>
    <col min="3856" max="3857" width="11" style="680" customWidth="1"/>
    <col min="3858" max="3867" width="9.81640625" style="680" customWidth="1"/>
    <col min="3868" max="3871" width="11" style="680" customWidth="1"/>
    <col min="3872" max="3872" width="14.453125" style="680" customWidth="1"/>
    <col min="3873" max="3873" width="4.1796875" style="680" customWidth="1"/>
    <col min="3874" max="3874" width="13.26953125" style="680" customWidth="1"/>
    <col min="3875" max="3875" width="28.1796875" style="680" customWidth="1"/>
    <col min="3876" max="3876" width="11" style="680" customWidth="1"/>
    <col min="3877" max="3877" width="14.453125" style="680" customWidth="1"/>
    <col min="3878" max="3878" width="4.1796875" style="680" customWidth="1"/>
    <col min="3879" max="3880" width="11" style="680" customWidth="1"/>
    <col min="3881" max="3881" width="14.453125" style="680" customWidth="1"/>
    <col min="3882" max="3882" width="4.1796875" style="680" customWidth="1"/>
    <col min="3883" max="3883" width="14.453125" style="680" customWidth="1"/>
    <col min="3884" max="4086" width="11" style="680"/>
    <col min="4087" max="4087" width="34.7265625" style="680" customWidth="1"/>
    <col min="4088" max="4088" width="12.453125" style="680" customWidth="1"/>
    <col min="4089" max="4090" width="10.26953125" style="680" customWidth="1"/>
    <col min="4091" max="4091" width="37.7265625" style="680" customWidth="1"/>
    <col min="4092" max="4094" width="16.7265625" style="680" customWidth="1"/>
    <col min="4095" max="4095" width="33.7265625" style="680" customWidth="1"/>
    <col min="4096" max="4096" width="38.7265625" style="680" customWidth="1"/>
    <col min="4097" max="4097" width="13.26953125" style="680" customWidth="1"/>
    <col min="4098" max="4098" width="12.1796875" style="680" customWidth="1"/>
    <col min="4099" max="4105" width="11" style="680" customWidth="1"/>
    <col min="4106" max="4110" width="14.453125" style="680" customWidth="1"/>
    <col min="4111" max="4111" width="37.26953125" style="680" customWidth="1"/>
    <col min="4112" max="4113" width="11" style="680" customWidth="1"/>
    <col min="4114" max="4123" width="9.81640625" style="680" customWidth="1"/>
    <col min="4124" max="4127" width="11" style="680" customWidth="1"/>
    <col min="4128" max="4128" width="14.453125" style="680" customWidth="1"/>
    <col min="4129" max="4129" width="4.1796875" style="680" customWidth="1"/>
    <col min="4130" max="4130" width="13.26953125" style="680" customWidth="1"/>
    <col min="4131" max="4131" width="28.1796875" style="680" customWidth="1"/>
    <col min="4132" max="4132" width="11" style="680" customWidth="1"/>
    <col min="4133" max="4133" width="14.453125" style="680" customWidth="1"/>
    <col min="4134" max="4134" width="4.1796875" style="680" customWidth="1"/>
    <col min="4135" max="4136" width="11" style="680" customWidth="1"/>
    <col min="4137" max="4137" width="14.453125" style="680" customWidth="1"/>
    <col min="4138" max="4138" width="4.1796875" style="680" customWidth="1"/>
    <col min="4139" max="4139" width="14.453125" style="680" customWidth="1"/>
    <col min="4140" max="4342" width="11" style="680"/>
    <col min="4343" max="4343" width="34.7265625" style="680" customWidth="1"/>
    <col min="4344" max="4344" width="12.453125" style="680" customWidth="1"/>
    <col min="4345" max="4346" width="10.26953125" style="680" customWidth="1"/>
    <col min="4347" max="4347" width="37.7265625" style="680" customWidth="1"/>
    <col min="4348" max="4350" width="16.7265625" style="680" customWidth="1"/>
    <col min="4351" max="4351" width="33.7265625" style="680" customWidth="1"/>
    <col min="4352" max="4352" width="38.7265625" style="680" customWidth="1"/>
    <col min="4353" max="4353" width="13.26953125" style="680" customWidth="1"/>
    <col min="4354" max="4354" width="12.1796875" style="680" customWidth="1"/>
    <col min="4355" max="4361" width="11" style="680" customWidth="1"/>
    <col min="4362" max="4366" width="14.453125" style="680" customWidth="1"/>
    <col min="4367" max="4367" width="37.26953125" style="680" customWidth="1"/>
    <col min="4368" max="4369" width="11" style="680" customWidth="1"/>
    <col min="4370" max="4379" width="9.81640625" style="680" customWidth="1"/>
    <col min="4380" max="4383" width="11" style="680" customWidth="1"/>
    <col min="4384" max="4384" width="14.453125" style="680" customWidth="1"/>
    <col min="4385" max="4385" width="4.1796875" style="680" customWidth="1"/>
    <col min="4386" max="4386" width="13.26953125" style="680" customWidth="1"/>
    <col min="4387" max="4387" width="28.1796875" style="680" customWidth="1"/>
    <col min="4388" max="4388" width="11" style="680" customWidth="1"/>
    <col min="4389" max="4389" width="14.453125" style="680" customWidth="1"/>
    <col min="4390" max="4390" width="4.1796875" style="680" customWidth="1"/>
    <col min="4391" max="4392" width="11" style="680" customWidth="1"/>
    <col min="4393" max="4393" width="14.453125" style="680" customWidth="1"/>
    <col min="4394" max="4394" width="4.1796875" style="680" customWidth="1"/>
    <col min="4395" max="4395" width="14.453125" style="680" customWidth="1"/>
    <col min="4396" max="4598" width="11" style="680"/>
    <col min="4599" max="4599" width="34.7265625" style="680" customWidth="1"/>
    <col min="4600" max="4600" width="12.453125" style="680" customWidth="1"/>
    <col min="4601" max="4602" width="10.26953125" style="680" customWidth="1"/>
    <col min="4603" max="4603" width="37.7265625" style="680" customWidth="1"/>
    <col min="4604" max="4606" width="16.7265625" style="680" customWidth="1"/>
    <col min="4607" max="4607" width="33.7265625" style="680" customWidth="1"/>
    <col min="4608" max="4608" width="38.7265625" style="680" customWidth="1"/>
    <col min="4609" max="4609" width="13.26953125" style="680" customWidth="1"/>
    <col min="4610" max="4610" width="12.1796875" style="680" customWidth="1"/>
    <col min="4611" max="4617" width="11" style="680" customWidth="1"/>
    <col min="4618" max="4622" width="14.453125" style="680" customWidth="1"/>
    <col min="4623" max="4623" width="37.26953125" style="680" customWidth="1"/>
    <col min="4624" max="4625" width="11" style="680" customWidth="1"/>
    <col min="4626" max="4635" width="9.81640625" style="680" customWidth="1"/>
    <col min="4636" max="4639" width="11" style="680" customWidth="1"/>
    <col min="4640" max="4640" width="14.453125" style="680" customWidth="1"/>
    <col min="4641" max="4641" width="4.1796875" style="680" customWidth="1"/>
    <col min="4642" max="4642" width="13.26953125" style="680" customWidth="1"/>
    <col min="4643" max="4643" width="28.1796875" style="680" customWidth="1"/>
    <col min="4644" max="4644" width="11" style="680" customWidth="1"/>
    <col min="4645" max="4645" width="14.453125" style="680" customWidth="1"/>
    <col min="4646" max="4646" width="4.1796875" style="680" customWidth="1"/>
    <col min="4647" max="4648" width="11" style="680" customWidth="1"/>
    <col min="4649" max="4649" width="14.453125" style="680" customWidth="1"/>
    <col min="4650" max="4650" width="4.1796875" style="680" customWidth="1"/>
    <col min="4651" max="4651" width="14.453125" style="680" customWidth="1"/>
    <col min="4652" max="4854" width="11" style="680"/>
    <col min="4855" max="4855" width="34.7265625" style="680" customWidth="1"/>
    <col min="4856" max="4856" width="12.453125" style="680" customWidth="1"/>
    <col min="4857" max="4858" width="10.26953125" style="680" customWidth="1"/>
    <col min="4859" max="4859" width="37.7265625" style="680" customWidth="1"/>
    <col min="4860" max="4862" width="16.7265625" style="680" customWidth="1"/>
    <col min="4863" max="4863" width="33.7265625" style="680" customWidth="1"/>
    <col min="4864" max="4864" width="38.7265625" style="680" customWidth="1"/>
    <col min="4865" max="4865" width="13.26953125" style="680" customWidth="1"/>
    <col min="4866" max="4866" width="12.1796875" style="680" customWidth="1"/>
    <col min="4867" max="4873" width="11" style="680" customWidth="1"/>
    <col min="4874" max="4878" width="14.453125" style="680" customWidth="1"/>
    <col min="4879" max="4879" width="37.26953125" style="680" customWidth="1"/>
    <col min="4880" max="4881" width="11" style="680" customWidth="1"/>
    <col min="4882" max="4891" width="9.81640625" style="680" customWidth="1"/>
    <col min="4892" max="4895" width="11" style="680" customWidth="1"/>
    <col min="4896" max="4896" width="14.453125" style="680" customWidth="1"/>
    <col min="4897" max="4897" width="4.1796875" style="680" customWidth="1"/>
    <col min="4898" max="4898" width="13.26953125" style="680" customWidth="1"/>
    <col min="4899" max="4899" width="28.1796875" style="680" customWidth="1"/>
    <col min="4900" max="4900" width="11" style="680" customWidth="1"/>
    <col min="4901" max="4901" width="14.453125" style="680" customWidth="1"/>
    <col min="4902" max="4902" width="4.1796875" style="680" customWidth="1"/>
    <col min="4903" max="4904" width="11" style="680" customWidth="1"/>
    <col min="4905" max="4905" width="14.453125" style="680" customWidth="1"/>
    <col min="4906" max="4906" width="4.1796875" style="680" customWidth="1"/>
    <col min="4907" max="4907" width="14.453125" style="680" customWidth="1"/>
    <col min="4908" max="5110" width="11" style="680"/>
    <col min="5111" max="5111" width="34.7265625" style="680" customWidth="1"/>
    <col min="5112" max="5112" width="12.453125" style="680" customWidth="1"/>
    <col min="5113" max="5114" width="10.26953125" style="680" customWidth="1"/>
    <col min="5115" max="5115" width="37.7265625" style="680" customWidth="1"/>
    <col min="5116" max="5118" width="16.7265625" style="680" customWidth="1"/>
    <col min="5119" max="5119" width="33.7265625" style="680" customWidth="1"/>
    <col min="5120" max="5120" width="38.7265625" style="680" customWidth="1"/>
    <col min="5121" max="5121" width="13.26953125" style="680" customWidth="1"/>
    <col min="5122" max="5122" width="12.1796875" style="680" customWidth="1"/>
    <col min="5123" max="5129" width="11" style="680" customWidth="1"/>
    <col min="5130" max="5134" width="14.453125" style="680" customWidth="1"/>
    <col min="5135" max="5135" width="37.26953125" style="680" customWidth="1"/>
    <col min="5136" max="5137" width="11" style="680" customWidth="1"/>
    <col min="5138" max="5147" width="9.81640625" style="680" customWidth="1"/>
    <col min="5148" max="5151" width="11" style="680" customWidth="1"/>
    <col min="5152" max="5152" width="14.453125" style="680" customWidth="1"/>
    <col min="5153" max="5153" width="4.1796875" style="680" customWidth="1"/>
    <col min="5154" max="5154" width="13.26953125" style="680" customWidth="1"/>
    <col min="5155" max="5155" width="28.1796875" style="680" customWidth="1"/>
    <col min="5156" max="5156" width="11" style="680" customWidth="1"/>
    <col min="5157" max="5157" width="14.453125" style="680" customWidth="1"/>
    <col min="5158" max="5158" width="4.1796875" style="680" customWidth="1"/>
    <col min="5159" max="5160" width="11" style="680" customWidth="1"/>
    <col min="5161" max="5161" width="14.453125" style="680" customWidth="1"/>
    <col min="5162" max="5162" width="4.1796875" style="680" customWidth="1"/>
    <col min="5163" max="5163" width="14.453125" style="680" customWidth="1"/>
    <col min="5164" max="5366" width="11" style="680"/>
    <col min="5367" max="5367" width="34.7265625" style="680" customWidth="1"/>
    <col min="5368" max="5368" width="12.453125" style="680" customWidth="1"/>
    <col min="5369" max="5370" width="10.26953125" style="680" customWidth="1"/>
    <col min="5371" max="5371" width="37.7265625" style="680" customWidth="1"/>
    <col min="5372" max="5374" width="16.7265625" style="680" customWidth="1"/>
    <col min="5375" max="5375" width="33.7265625" style="680" customWidth="1"/>
    <col min="5376" max="5376" width="38.7265625" style="680" customWidth="1"/>
    <col min="5377" max="5377" width="13.26953125" style="680" customWidth="1"/>
    <col min="5378" max="5378" width="12.1796875" style="680" customWidth="1"/>
    <col min="5379" max="5385" width="11" style="680" customWidth="1"/>
    <col min="5386" max="5390" width="14.453125" style="680" customWidth="1"/>
    <col min="5391" max="5391" width="37.26953125" style="680" customWidth="1"/>
    <col min="5392" max="5393" width="11" style="680" customWidth="1"/>
    <col min="5394" max="5403" width="9.81640625" style="680" customWidth="1"/>
    <col min="5404" max="5407" width="11" style="680" customWidth="1"/>
    <col min="5408" max="5408" width="14.453125" style="680" customWidth="1"/>
    <col min="5409" max="5409" width="4.1796875" style="680" customWidth="1"/>
    <col min="5410" max="5410" width="13.26953125" style="680" customWidth="1"/>
    <col min="5411" max="5411" width="28.1796875" style="680" customWidth="1"/>
    <col min="5412" max="5412" width="11" style="680" customWidth="1"/>
    <col min="5413" max="5413" width="14.453125" style="680" customWidth="1"/>
    <col min="5414" max="5414" width="4.1796875" style="680" customWidth="1"/>
    <col min="5415" max="5416" width="11" style="680" customWidth="1"/>
    <col min="5417" max="5417" width="14.453125" style="680" customWidth="1"/>
    <col min="5418" max="5418" width="4.1796875" style="680" customWidth="1"/>
    <col min="5419" max="5419" width="14.453125" style="680" customWidth="1"/>
    <col min="5420" max="5622" width="11" style="680"/>
    <col min="5623" max="5623" width="34.7265625" style="680" customWidth="1"/>
    <col min="5624" max="5624" width="12.453125" style="680" customWidth="1"/>
    <col min="5625" max="5626" width="10.26953125" style="680" customWidth="1"/>
    <col min="5627" max="5627" width="37.7265625" style="680" customWidth="1"/>
    <col min="5628" max="5630" width="16.7265625" style="680" customWidth="1"/>
    <col min="5631" max="5631" width="33.7265625" style="680" customWidth="1"/>
    <col min="5632" max="5632" width="38.7265625" style="680" customWidth="1"/>
    <col min="5633" max="5633" width="13.26953125" style="680" customWidth="1"/>
    <col min="5634" max="5634" width="12.1796875" style="680" customWidth="1"/>
    <col min="5635" max="5641" width="11" style="680" customWidth="1"/>
    <col min="5642" max="5646" width="14.453125" style="680" customWidth="1"/>
    <col min="5647" max="5647" width="37.26953125" style="680" customWidth="1"/>
    <col min="5648" max="5649" width="11" style="680" customWidth="1"/>
    <col min="5650" max="5659" width="9.81640625" style="680" customWidth="1"/>
    <col min="5660" max="5663" width="11" style="680" customWidth="1"/>
    <col min="5664" max="5664" width="14.453125" style="680" customWidth="1"/>
    <col min="5665" max="5665" width="4.1796875" style="680" customWidth="1"/>
    <col min="5666" max="5666" width="13.26953125" style="680" customWidth="1"/>
    <col min="5667" max="5667" width="28.1796875" style="680" customWidth="1"/>
    <col min="5668" max="5668" width="11" style="680" customWidth="1"/>
    <col min="5669" max="5669" width="14.453125" style="680" customWidth="1"/>
    <col min="5670" max="5670" width="4.1796875" style="680" customWidth="1"/>
    <col min="5671" max="5672" width="11" style="680" customWidth="1"/>
    <col min="5673" max="5673" width="14.453125" style="680" customWidth="1"/>
    <col min="5674" max="5674" width="4.1796875" style="680" customWidth="1"/>
    <col min="5675" max="5675" width="14.453125" style="680" customWidth="1"/>
    <col min="5676" max="5878" width="11" style="680"/>
    <col min="5879" max="5879" width="34.7265625" style="680" customWidth="1"/>
    <col min="5880" max="5880" width="12.453125" style="680" customWidth="1"/>
    <col min="5881" max="5882" width="10.26953125" style="680" customWidth="1"/>
    <col min="5883" max="5883" width="37.7265625" style="680" customWidth="1"/>
    <col min="5884" max="5886" width="16.7265625" style="680" customWidth="1"/>
    <col min="5887" max="5887" width="33.7265625" style="680" customWidth="1"/>
    <col min="5888" max="5888" width="38.7265625" style="680" customWidth="1"/>
    <col min="5889" max="5889" width="13.26953125" style="680" customWidth="1"/>
    <col min="5890" max="5890" width="12.1796875" style="680" customWidth="1"/>
    <col min="5891" max="5897" width="11" style="680" customWidth="1"/>
    <col min="5898" max="5902" width="14.453125" style="680" customWidth="1"/>
    <col min="5903" max="5903" width="37.26953125" style="680" customWidth="1"/>
    <col min="5904" max="5905" width="11" style="680" customWidth="1"/>
    <col min="5906" max="5915" width="9.81640625" style="680" customWidth="1"/>
    <col min="5916" max="5919" width="11" style="680" customWidth="1"/>
    <col min="5920" max="5920" width="14.453125" style="680" customWidth="1"/>
    <col min="5921" max="5921" width="4.1796875" style="680" customWidth="1"/>
    <col min="5922" max="5922" width="13.26953125" style="680" customWidth="1"/>
    <col min="5923" max="5923" width="28.1796875" style="680" customWidth="1"/>
    <col min="5924" max="5924" width="11" style="680" customWidth="1"/>
    <col min="5925" max="5925" width="14.453125" style="680" customWidth="1"/>
    <col min="5926" max="5926" width="4.1796875" style="680" customWidth="1"/>
    <col min="5927" max="5928" width="11" style="680" customWidth="1"/>
    <col min="5929" max="5929" width="14.453125" style="680" customWidth="1"/>
    <col min="5930" max="5930" width="4.1796875" style="680" customWidth="1"/>
    <col min="5931" max="5931" width="14.453125" style="680" customWidth="1"/>
    <col min="5932" max="6134" width="11" style="680"/>
    <col min="6135" max="6135" width="34.7265625" style="680" customWidth="1"/>
    <col min="6136" max="6136" width="12.453125" style="680" customWidth="1"/>
    <col min="6137" max="6138" width="10.26953125" style="680" customWidth="1"/>
    <col min="6139" max="6139" width="37.7265625" style="680" customWidth="1"/>
    <col min="6140" max="6142" width="16.7265625" style="680" customWidth="1"/>
    <col min="6143" max="6143" width="33.7265625" style="680" customWidth="1"/>
    <col min="6144" max="6144" width="38.7265625" style="680" customWidth="1"/>
    <col min="6145" max="6145" width="13.26953125" style="680" customWidth="1"/>
    <col min="6146" max="6146" width="12.1796875" style="680" customWidth="1"/>
    <col min="6147" max="6153" width="11" style="680" customWidth="1"/>
    <col min="6154" max="6158" width="14.453125" style="680" customWidth="1"/>
    <col min="6159" max="6159" width="37.26953125" style="680" customWidth="1"/>
    <col min="6160" max="6161" width="11" style="680" customWidth="1"/>
    <col min="6162" max="6171" width="9.81640625" style="680" customWidth="1"/>
    <col min="6172" max="6175" width="11" style="680" customWidth="1"/>
    <col min="6176" max="6176" width="14.453125" style="680" customWidth="1"/>
    <col min="6177" max="6177" width="4.1796875" style="680" customWidth="1"/>
    <col min="6178" max="6178" width="13.26953125" style="680" customWidth="1"/>
    <col min="6179" max="6179" width="28.1796875" style="680" customWidth="1"/>
    <col min="6180" max="6180" width="11" style="680" customWidth="1"/>
    <col min="6181" max="6181" width="14.453125" style="680" customWidth="1"/>
    <col min="6182" max="6182" width="4.1796875" style="680" customWidth="1"/>
    <col min="6183" max="6184" width="11" style="680" customWidth="1"/>
    <col min="6185" max="6185" width="14.453125" style="680" customWidth="1"/>
    <col min="6186" max="6186" width="4.1796875" style="680" customWidth="1"/>
    <col min="6187" max="6187" width="14.453125" style="680" customWidth="1"/>
    <col min="6188" max="6390" width="11" style="680"/>
    <col min="6391" max="6391" width="34.7265625" style="680" customWidth="1"/>
    <col min="6392" max="6392" width="12.453125" style="680" customWidth="1"/>
    <col min="6393" max="6394" width="10.26953125" style="680" customWidth="1"/>
    <col min="6395" max="6395" width="37.7265625" style="680" customWidth="1"/>
    <col min="6396" max="6398" width="16.7265625" style="680" customWidth="1"/>
    <col min="6399" max="6399" width="33.7265625" style="680" customWidth="1"/>
    <col min="6400" max="6400" width="38.7265625" style="680" customWidth="1"/>
    <col min="6401" max="6401" width="13.26953125" style="680" customWidth="1"/>
    <col min="6402" max="6402" width="12.1796875" style="680" customWidth="1"/>
    <col min="6403" max="6409" width="11" style="680" customWidth="1"/>
    <col min="6410" max="6414" width="14.453125" style="680" customWidth="1"/>
    <col min="6415" max="6415" width="37.26953125" style="680" customWidth="1"/>
    <col min="6416" max="6417" width="11" style="680" customWidth="1"/>
    <col min="6418" max="6427" width="9.81640625" style="680" customWidth="1"/>
    <col min="6428" max="6431" width="11" style="680" customWidth="1"/>
    <col min="6432" max="6432" width="14.453125" style="680" customWidth="1"/>
    <col min="6433" max="6433" width="4.1796875" style="680" customWidth="1"/>
    <col min="6434" max="6434" width="13.26953125" style="680" customWidth="1"/>
    <col min="6435" max="6435" width="28.1796875" style="680" customWidth="1"/>
    <col min="6436" max="6436" width="11" style="680" customWidth="1"/>
    <col min="6437" max="6437" width="14.453125" style="680" customWidth="1"/>
    <col min="6438" max="6438" width="4.1796875" style="680" customWidth="1"/>
    <col min="6439" max="6440" width="11" style="680" customWidth="1"/>
    <col min="6441" max="6441" width="14.453125" style="680" customWidth="1"/>
    <col min="6442" max="6442" width="4.1796875" style="680" customWidth="1"/>
    <col min="6443" max="6443" width="14.453125" style="680" customWidth="1"/>
    <col min="6444" max="6646" width="11" style="680"/>
    <col min="6647" max="6647" width="34.7265625" style="680" customWidth="1"/>
    <col min="6648" max="6648" width="12.453125" style="680" customWidth="1"/>
    <col min="6649" max="6650" width="10.26953125" style="680" customWidth="1"/>
    <col min="6651" max="6651" width="37.7265625" style="680" customWidth="1"/>
    <col min="6652" max="6654" width="16.7265625" style="680" customWidth="1"/>
    <col min="6655" max="6655" width="33.7265625" style="680" customWidth="1"/>
    <col min="6656" max="6656" width="38.7265625" style="680" customWidth="1"/>
    <col min="6657" max="6657" width="13.26953125" style="680" customWidth="1"/>
    <col min="6658" max="6658" width="12.1796875" style="680" customWidth="1"/>
    <col min="6659" max="6665" width="11" style="680" customWidth="1"/>
    <col min="6666" max="6670" width="14.453125" style="680" customWidth="1"/>
    <col min="6671" max="6671" width="37.26953125" style="680" customWidth="1"/>
    <col min="6672" max="6673" width="11" style="680" customWidth="1"/>
    <col min="6674" max="6683" width="9.81640625" style="680" customWidth="1"/>
    <col min="6684" max="6687" width="11" style="680" customWidth="1"/>
    <col min="6688" max="6688" width="14.453125" style="680" customWidth="1"/>
    <col min="6689" max="6689" width="4.1796875" style="680" customWidth="1"/>
    <col min="6690" max="6690" width="13.26953125" style="680" customWidth="1"/>
    <col min="6691" max="6691" width="28.1796875" style="680" customWidth="1"/>
    <col min="6692" max="6692" width="11" style="680" customWidth="1"/>
    <col min="6693" max="6693" width="14.453125" style="680" customWidth="1"/>
    <col min="6694" max="6694" width="4.1796875" style="680" customWidth="1"/>
    <col min="6695" max="6696" width="11" style="680" customWidth="1"/>
    <col min="6697" max="6697" width="14.453125" style="680" customWidth="1"/>
    <col min="6698" max="6698" width="4.1796875" style="680" customWidth="1"/>
    <col min="6699" max="6699" width="14.453125" style="680" customWidth="1"/>
    <col min="6700" max="6902" width="11" style="680"/>
    <col min="6903" max="6903" width="34.7265625" style="680" customWidth="1"/>
    <col min="6904" max="6904" width="12.453125" style="680" customWidth="1"/>
    <col min="6905" max="6906" width="10.26953125" style="680" customWidth="1"/>
    <col min="6907" max="6907" width="37.7265625" style="680" customWidth="1"/>
    <col min="6908" max="6910" width="16.7265625" style="680" customWidth="1"/>
    <col min="6911" max="6911" width="33.7265625" style="680" customWidth="1"/>
    <col min="6912" max="6912" width="38.7265625" style="680" customWidth="1"/>
    <col min="6913" max="6913" width="13.26953125" style="680" customWidth="1"/>
    <col min="6914" max="6914" width="12.1796875" style="680" customWidth="1"/>
    <col min="6915" max="6921" width="11" style="680" customWidth="1"/>
    <col min="6922" max="6926" width="14.453125" style="680" customWidth="1"/>
    <col min="6927" max="6927" width="37.26953125" style="680" customWidth="1"/>
    <col min="6928" max="6929" width="11" style="680" customWidth="1"/>
    <col min="6930" max="6939" width="9.81640625" style="680" customWidth="1"/>
    <col min="6940" max="6943" width="11" style="680" customWidth="1"/>
    <col min="6944" max="6944" width="14.453125" style="680" customWidth="1"/>
    <col min="6945" max="6945" width="4.1796875" style="680" customWidth="1"/>
    <col min="6946" max="6946" width="13.26953125" style="680" customWidth="1"/>
    <col min="6947" max="6947" width="28.1796875" style="680" customWidth="1"/>
    <col min="6948" max="6948" width="11" style="680" customWidth="1"/>
    <col min="6949" max="6949" width="14.453125" style="680" customWidth="1"/>
    <col min="6950" max="6950" width="4.1796875" style="680" customWidth="1"/>
    <col min="6951" max="6952" width="11" style="680" customWidth="1"/>
    <col min="6953" max="6953" width="14.453125" style="680" customWidth="1"/>
    <col min="6954" max="6954" width="4.1796875" style="680" customWidth="1"/>
    <col min="6955" max="6955" width="14.453125" style="680" customWidth="1"/>
    <col min="6956" max="7158" width="11" style="680"/>
    <col min="7159" max="7159" width="34.7265625" style="680" customWidth="1"/>
    <col min="7160" max="7160" width="12.453125" style="680" customWidth="1"/>
    <col min="7161" max="7162" width="10.26953125" style="680" customWidth="1"/>
    <col min="7163" max="7163" width="37.7265625" style="680" customWidth="1"/>
    <col min="7164" max="7166" width="16.7265625" style="680" customWidth="1"/>
    <col min="7167" max="7167" width="33.7265625" style="680" customWidth="1"/>
    <col min="7168" max="7168" width="38.7265625" style="680" customWidth="1"/>
    <col min="7169" max="7169" width="13.26953125" style="680" customWidth="1"/>
    <col min="7170" max="7170" width="12.1796875" style="680" customWidth="1"/>
    <col min="7171" max="7177" width="11" style="680" customWidth="1"/>
    <col min="7178" max="7182" width="14.453125" style="680" customWidth="1"/>
    <col min="7183" max="7183" width="37.26953125" style="680" customWidth="1"/>
    <col min="7184" max="7185" width="11" style="680" customWidth="1"/>
    <col min="7186" max="7195" width="9.81640625" style="680" customWidth="1"/>
    <col min="7196" max="7199" width="11" style="680" customWidth="1"/>
    <col min="7200" max="7200" width="14.453125" style="680" customWidth="1"/>
    <col min="7201" max="7201" width="4.1796875" style="680" customWidth="1"/>
    <col min="7202" max="7202" width="13.26953125" style="680" customWidth="1"/>
    <col min="7203" max="7203" width="28.1796875" style="680" customWidth="1"/>
    <col min="7204" max="7204" width="11" style="680" customWidth="1"/>
    <col min="7205" max="7205" width="14.453125" style="680" customWidth="1"/>
    <col min="7206" max="7206" width="4.1796875" style="680" customWidth="1"/>
    <col min="7207" max="7208" width="11" style="680" customWidth="1"/>
    <col min="7209" max="7209" width="14.453125" style="680" customWidth="1"/>
    <col min="7210" max="7210" width="4.1796875" style="680" customWidth="1"/>
    <col min="7211" max="7211" width="14.453125" style="680" customWidth="1"/>
    <col min="7212" max="7414" width="11" style="680"/>
    <col min="7415" max="7415" width="34.7265625" style="680" customWidth="1"/>
    <col min="7416" max="7416" width="12.453125" style="680" customWidth="1"/>
    <col min="7417" max="7418" width="10.26953125" style="680" customWidth="1"/>
    <col min="7419" max="7419" width="37.7265625" style="680" customWidth="1"/>
    <col min="7420" max="7422" width="16.7265625" style="680" customWidth="1"/>
    <col min="7423" max="7423" width="33.7265625" style="680" customWidth="1"/>
    <col min="7424" max="7424" width="38.7265625" style="680" customWidth="1"/>
    <col min="7425" max="7425" width="13.26953125" style="680" customWidth="1"/>
    <col min="7426" max="7426" width="12.1796875" style="680" customWidth="1"/>
    <col min="7427" max="7433" width="11" style="680" customWidth="1"/>
    <col min="7434" max="7438" width="14.453125" style="680" customWidth="1"/>
    <col min="7439" max="7439" width="37.26953125" style="680" customWidth="1"/>
    <col min="7440" max="7441" width="11" style="680" customWidth="1"/>
    <col min="7442" max="7451" width="9.81640625" style="680" customWidth="1"/>
    <col min="7452" max="7455" width="11" style="680" customWidth="1"/>
    <col min="7456" max="7456" width="14.453125" style="680" customWidth="1"/>
    <col min="7457" max="7457" width="4.1796875" style="680" customWidth="1"/>
    <col min="7458" max="7458" width="13.26953125" style="680" customWidth="1"/>
    <col min="7459" max="7459" width="28.1796875" style="680" customWidth="1"/>
    <col min="7460" max="7460" width="11" style="680" customWidth="1"/>
    <col min="7461" max="7461" width="14.453125" style="680" customWidth="1"/>
    <col min="7462" max="7462" width="4.1796875" style="680" customWidth="1"/>
    <col min="7463" max="7464" width="11" style="680" customWidth="1"/>
    <col min="7465" max="7465" width="14.453125" style="680" customWidth="1"/>
    <col min="7466" max="7466" width="4.1796875" style="680" customWidth="1"/>
    <col min="7467" max="7467" width="14.453125" style="680" customWidth="1"/>
    <col min="7468" max="7670" width="11" style="680"/>
    <col min="7671" max="7671" width="34.7265625" style="680" customWidth="1"/>
    <col min="7672" max="7672" width="12.453125" style="680" customWidth="1"/>
    <col min="7673" max="7674" width="10.26953125" style="680" customWidth="1"/>
    <col min="7675" max="7675" width="37.7265625" style="680" customWidth="1"/>
    <col min="7676" max="7678" width="16.7265625" style="680" customWidth="1"/>
    <col min="7679" max="7679" width="33.7265625" style="680" customWidth="1"/>
    <col min="7680" max="7680" width="38.7265625" style="680" customWidth="1"/>
    <col min="7681" max="7681" width="13.26953125" style="680" customWidth="1"/>
    <col min="7682" max="7682" width="12.1796875" style="680" customWidth="1"/>
    <col min="7683" max="7689" width="11" style="680" customWidth="1"/>
    <col min="7690" max="7694" width="14.453125" style="680" customWidth="1"/>
    <col min="7695" max="7695" width="37.26953125" style="680" customWidth="1"/>
    <col min="7696" max="7697" width="11" style="680" customWidth="1"/>
    <col min="7698" max="7707" width="9.81640625" style="680" customWidth="1"/>
    <col min="7708" max="7711" width="11" style="680" customWidth="1"/>
    <col min="7712" max="7712" width="14.453125" style="680" customWidth="1"/>
    <col min="7713" max="7713" width="4.1796875" style="680" customWidth="1"/>
    <col min="7714" max="7714" width="13.26953125" style="680" customWidth="1"/>
    <col min="7715" max="7715" width="28.1796875" style="680" customWidth="1"/>
    <col min="7716" max="7716" width="11" style="680" customWidth="1"/>
    <col min="7717" max="7717" width="14.453125" style="680" customWidth="1"/>
    <col min="7718" max="7718" width="4.1796875" style="680" customWidth="1"/>
    <col min="7719" max="7720" width="11" style="680" customWidth="1"/>
    <col min="7721" max="7721" width="14.453125" style="680" customWidth="1"/>
    <col min="7722" max="7722" width="4.1796875" style="680" customWidth="1"/>
    <col min="7723" max="7723" width="14.453125" style="680" customWidth="1"/>
    <col min="7724" max="7926" width="11" style="680"/>
    <col min="7927" max="7927" width="34.7265625" style="680" customWidth="1"/>
    <col min="7928" max="7928" width="12.453125" style="680" customWidth="1"/>
    <col min="7929" max="7930" width="10.26953125" style="680" customWidth="1"/>
    <col min="7931" max="7931" width="37.7265625" style="680" customWidth="1"/>
    <col min="7932" max="7934" width="16.7265625" style="680" customWidth="1"/>
    <col min="7935" max="7935" width="33.7265625" style="680" customWidth="1"/>
    <col min="7936" max="7936" width="38.7265625" style="680" customWidth="1"/>
    <col min="7937" max="7937" width="13.26953125" style="680" customWidth="1"/>
    <col min="7938" max="7938" width="12.1796875" style="680" customWidth="1"/>
    <col min="7939" max="7945" width="11" style="680" customWidth="1"/>
    <col min="7946" max="7950" width="14.453125" style="680" customWidth="1"/>
    <col min="7951" max="7951" width="37.26953125" style="680" customWidth="1"/>
    <col min="7952" max="7953" width="11" style="680" customWidth="1"/>
    <col min="7954" max="7963" width="9.81640625" style="680" customWidth="1"/>
    <col min="7964" max="7967" width="11" style="680" customWidth="1"/>
    <col min="7968" max="7968" width="14.453125" style="680" customWidth="1"/>
    <col min="7969" max="7969" width="4.1796875" style="680" customWidth="1"/>
    <col min="7970" max="7970" width="13.26953125" style="680" customWidth="1"/>
    <col min="7971" max="7971" width="28.1796875" style="680" customWidth="1"/>
    <col min="7972" max="7972" width="11" style="680" customWidth="1"/>
    <col min="7973" max="7973" width="14.453125" style="680" customWidth="1"/>
    <col min="7974" max="7974" width="4.1796875" style="680" customWidth="1"/>
    <col min="7975" max="7976" width="11" style="680" customWidth="1"/>
    <col min="7977" max="7977" width="14.453125" style="680" customWidth="1"/>
    <col min="7978" max="7978" width="4.1796875" style="680" customWidth="1"/>
    <col min="7979" max="7979" width="14.453125" style="680" customWidth="1"/>
    <col min="7980" max="8182" width="11" style="680"/>
    <col min="8183" max="8183" width="34.7265625" style="680" customWidth="1"/>
    <col min="8184" max="8184" width="12.453125" style="680" customWidth="1"/>
    <col min="8185" max="8186" width="10.26953125" style="680" customWidth="1"/>
    <col min="8187" max="8187" width="37.7265625" style="680" customWidth="1"/>
    <col min="8188" max="8190" width="16.7265625" style="680" customWidth="1"/>
    <col min="8191" max="8191" width="33.7265625" style="680" customWidth="1"/>
    <col min="8192" max="8192" width="38.7265625" style="680" customWidth="1"/>
    <col min="8193" max="8193" width="13.26953125" style="680" customWidth="1"/>
    <col min="8194" max="8194" width="12.1796875" style="680" customWidth="1"/>
    <col min="8195" max="8201" width="11" style="680" customWidth="1"/>
    <col min="8202" max="8206" width="14.453125" style="680" customWidth="1"/>
    <col min="8207" max="8207" width="37.26953125" style="680" customWidth="1"/>
    <col min="8208" max="8209" width="11" style="680" customWidth="1"/>
    <col min="8210" max="8219" width="9.81640625" style="680" customWidth="1"/>
    <col min="8220" max="8223" width="11" style="680" customWidth="1"/>
    <col min="8224" max="8224" width="14.453125" style="680" customWidth="1"/>
    <col min="8225" max="8225" width="4.1796875" style="680" customWidth="1"/>
    <col min="8226" max="8226" width="13.26953125" style="680" customWidth="1"/>
    <col min="8227" max="8227" width="28.1796875" style="680" customWidth="1"/>
    <col min="8228" max="8228" width="11" style="680" customWidth="1"/>
    <col min="8229" max="8229" width="14.453125" style="680" customWidth="1"/>
    <col min="8230" max="8230" width="4.1796875" style="680" customWidth="1"/>
    <col min="8231" max="8232" width="11" style="680" customWidth="1"/>
    <col min="8233" max="8233" width="14.453125" style="680" customWidth="1"/>
    <col min="8234" max="8234" width="4.1796875" style="680" customWidth="1"/>
    <col min="8235" max="8235" width="14.453125" style="680" customWidth="1"/>
    <col min="8236" max="8438" width="11" style="680"/>
    <col min="8439" max="8439" width="34.7265625" style="680" customWidth="1"/>
    <col min="8440" max="8440" width="12.453125" style="680" customWidth="1"/>
    <col min="8441" max="8442" width="10.26953125" style="680" customWidth="1"/>
    <col min="8443" max="8443" width="37.7265625" style="680" customWidth="1"/>
    <col min="8444" max="8446" width="16.7265625" style="680" customWidth="1"/>
    <col min="8447" max="8447" width="33.7265625" style="680" customWidth="1"/>
    <col min="8448" max="8448" width="38.7265625" style="680" customWidth="1"/>
    <col min="8449" max="8449" width="13.26953125" style="680" customWidth="1"/>
    <col min="8450" max="8450" width="12.1796875" style="680" customWidth="1"/>
    <col min="8451" max="8457" width="11" style="680" customWidth="1"/>
    <col min="8458" max="8462" width="14.453125" style="680" customWidth="1"/>
    <col min="8463" max="8463" width="37.26953125" style="680" customWidth="1"/>
    <col min="8464" max="8465" width="11" style="680" customWidth="1"/>
    <col min="8466" max="8475" width="9.81640625" style="680" customWidth="1"/>
    <col min="8476" max="8479" width="11" style="680" customWidth="1"/>
    <col min="8480" max="8480" width="14.453125" style="680" customWidth="1"/>
    <col min="8481" max="8481" width="4.1796875" style="680" customWidth="1"/>
    <col min="8482" max="8482" width="13.26953125" style="680" customWidth="1"/>
    <col min="8483" max="8483" width="28.1796875" style="680" customWidth="1"/>
    <col min="8484" max="8484" width="11" style="680" customWidth="1"/>
    <col min="8485" max="8485" width="14.453125" style="680" customWidth="1"/>
    <col min="8486" max="8486" width="4.1796875" style="680" customWidth="1"/>
    <col min="8487" max="8488" width="11" style="680" customWidth="1"/>
    <col min="8489" max="8489" width="14.453125" style="680" customWidth="1"/>
    <col min="8490" max="8490" width="4.1796875" style="680" customWidth="1"/>
    <col min="8491" max="8491" width="14.453125" style="680" customWidth="1"/>
    <col min="8492" max="8694" width="11" style="680"/>
    <col min="8695" max="8695" width="34.7265625" style="680" customWidth="1"/>
    <col min="8696" max="8696" width="12.453125" style="680" customWidth="1"/>
    <col min="8697" max="8698" width="10.26953125" style="680" customWidth="1"/>
    <col min="8699" max="8699" width="37.7265625" style="680" customWidth="1"/>
    <col min="8700" max="8702" width="16.7265625" style="680" customWidth="1"/>
    <col min="8703" max="8703" width="33.7265625" style="680" customWidth="1"/>
    <col min="8704" max="8704" width="38.7265625" style="680" customWidth="1"/>
    <col min="8705" max="8705" width="13.26953125" style="680" customWidth="1"/>
    <col min="8706" max="8706" width="12.1796875" style="680" customWidth="1"/>
    <col min="8707" max="8713" width="11" style="680" customWidth="1"/>
    <col min="8714" max="8718" width="14.453125" style="680" customWidth="1"/>
    <col min="8719" max="8719" width="37.26953125" style="680" customWidth="1"/>
    <col min="8720" max="8721" width="11" style="680" customWidth="1"/>
    <col min="8722" max="8731" width="9.81640625" style="680" customWidth="1"/>
    <col min="8732" max="8735" width="11" style="680" customWidth="1"/>
    <col min="8736" max="8736" width="14.453125" style="680" customWidth="1"/>
    <col min="8737" max="8737" width="4.1796875" style="680" customWidth="1"/>
    <col min="8738" max="8738" width="13.26953125" style="680" customWidth="1"/>
    <col min="8739" max="8739" width="28.1796875" style="680" customWidth="1"/>
    <col min="8740" max="8740" width="11" style="680" customWidth="1"/>
    <col min="8741" max="8741" width="14.453125" style="680" customWidth="1"/>
    <col min="8742" max="8742" width="4.1796875" style="680" customWidth="1"/>
    <col min="8743" max="8744" width="11" style="680" customWidth="1"/>
    <col min="8745" max="8745" width="14.453125" style="680" customWidth="1"/>
    <col min="8746" max="8746" width="4.1796875" style="680" customWidth="1"/>
    <col min="8747" max="8747" width="14.453125" style="680" customWidth="1"/>
    <col min="8748" max="8950" width="11" style="680"/>
    <col min="8951" max="8951" width="34.7265625" style="680" customWidth="1"/>
    <col min="8952" max="8952" width="12.453125" style="680" customWidth="1"/>
    <col min="8953" max="8954" width="10.26953125" style="680" customWidth="1"/>
    <col min="8955" max="8955" width="37.7265625" style="680" customWidth="1"/>
    <col min="8956" max="8958" width="16.7265625" style="680" customWidth="1"/>
    <col min="8959" max="8959" width="33.7265625" style="680" customWidth="1"/>
    <col min="8960" max="8960" width="38.7265625" style="680" customWidth="1"/>
    <col min="8961" max="8961" width="13.26953125" style="680" customWidth="1"/>
    <col min="8962" max="8962" width="12.1796875" style="680" customWidth="1"/>
    <col min="8963" max="8969" width="11" style="680" customWidth="1"/>
    <col min="8970" max="8974" width="14.453125" style="680" customWidth="1"/>
    <col min="8975" max="8975" width="37.26953125" style="680" customWidth="1"/>
    <col min="8976" max="8977" width="11" style="680" customWidth="1"/>
    <col min="8978" max="8987" width="9.81640625" style="680" customWidth="1"/>
    <col min="8988" max="8991" width="11" style="680" customWidth="1"/>
    <col min="8992" max="8992" width="14.453125" style="680" customWidth="1"/>
    <col min="8993" max="8993" width="4.1796875" style="680" customWidth="1"/>
    <col min="8994" max="8994" width="13.26953125" style="680" customWidth="1"/>
    <col min="8995" max="8995" width="28.1796875" style="680" customWidth="1"/>
    <col min="8996" max="8996" width="11" style="680" customWidth="1"/>
    <col min="8997" max="8997" width="14.453125" style="680" customWidth="1"/>
    <col min="8998" max="8998" width="4.1796875" style="680" customWidth="1"/>
    <col min="8999" max="9000" width="11" style="680" customWidth="1"/>
    <col min="9001" max="9001" width="14.453125" style="680" customWidth="1"/>
    <col min="9002" max="9002" width="4.1796875" style="680" customWidth="1"/>
    <col min="9003" max="9003" width="14.453125" style="680" customWidth="1"/>
    <col min="9004" max="9206" width="11" style="680"/>
    <col min="9207" max="9207" width="34.7265625" style="680" customWidth="1"/>
    <col min="9208" max="9208" width="12.453125" style="680" customWidth="1"/>
    <col min="9209" max="9210" width="10.26953125" style="680" customWidth="1"/>
    <col min="9211" max="9211" width="37.7265625" style="680" customWidth="1"/>
    <col min="9212" max="9214" width="16.7265625" style="680" customWidth="1"/>
    <col min="9215" max="9215" width="33.7265625" style="680" customWidth="1"/>
    <col min="9216" max="9216" width="38.7265625" style="680" customWidth="1"/>
    <col min="9217" max="9217" width="13.26953125" style="680" customWidth="1"/>
    <col min="9218" max="9218" width="12.1796875" style="680" customWidth="1"/>
    <col min="9219" max="9225" width="11" style="680" customWidth="1"/>
    <col min="9226" max="9230" width="14.453125" style="680" customWidth="1"/>
    <col min="9231" max="9231" width="37.26953125" style="680" customWidth="1"/>
    <col min="9232" max="9233" width="11" style="680" customWidth="1"/>
    <col min="9234" max="9243" width="9.81640625" style="680" customWidth="1"/>
    <col min="9244" max="9247" width="11" style="680" customWidth="1"/>
    <col min="9248" max="9248" width="14.453125" style="680" customWidth="1"/>
    <col min="9249" max="9249" width="4.1796875" style="680" customWidth="1"/>
    <col min="9250" max="9250" width="13.26953125" style="680" customWidth="1"/>
    <col min="9251" max="9251" width="28.1796875" style="680" customWidth="1"/>
    <col min="9252" max="9252" width="11" style="680" customWidth="1"/>
    <col min="9253" max="9253" width="14.453125" style="680" customWidth="1"/>
    <col min="9254" max="9254" width="4.1796875" style="680" customWidth="1"/>
    <col min="9255" max="9256" width="11" style="680" customWidth="1"/>
    <col min="9257" max="9257" width="14.453125" style="680" customWidth="1"/>
    <col min="9258" max="9258" width="4.1796875" style="680" customWidth="1"/>
    <col min="9259" max="9259" width="14.453125" style="680" customWidth="1"/>
    <col min="9260" max="9462" width="11" style="680"/>
    <col min="9463" max="9463" width="34.7265625" style="680" customWidth="1"/>
    <col min="9464" max="9464" width="12.453125" style="680" customWidth="1"/>
    <col min="9465" max="9466" width="10.26953125" style="680" customWidth="1"/>
    <col min="9467" max="9467" width="37.7265625" style="680" customWidth="1"/>
    <col min="9468" max="9470" width="16.7265625" style="680" customWidth="1"/>
    <col min="9471" max="9471" width="33.7265625" style="680" customWidth="1"/>
    <col min="9472" max="9472" width="38.7265625" style="680" customWidth="1"/>
    <col min="9473" max="9473" width="13.26953125" style="680" customWidth="1"/>
    <col min="9474" max="9474" width="12.1796875" style="680" customWidth="1"/>
    <col min="9475" max="9481" width="11" style="680" customWidth="1"/>
    <col min="9482" max="9486" width="14.453125" style="680" customWidth="1"/>
    <col min="9487" max="9487" width="37.26953125" style="680" customWidth="1"/>
    <col min="9488" max="9489" width="11" style="680" customWidth="1"/>
    <col min="9490" max="9499" width="9.81640625" style="680" customWidth="1"/>
    <col min="9500" max="9503" width="11" style="680" customWidth="1"/>
    <col min="9504" max="9504" width="14.453125" style="680" customWidth="1"/>
    <col min="9505" max="9505" width="4.1796875" style="680" customWidth="1"/>
    <col min="9506" max="9506" width="13.26953125" style="680" customWidth="1"/>
    <col min="9507" max="9507" width="28.1796875" style="680" customWidth="1"/>
    <col min="9508" max="9508" width="11" style="680" customWidth="1"/>
    <col min="9509" max="9509" width="14.453125" style="680" customWidth="1"/>
    <col min="9510" max="9510" width="4.1796875" style="680" customWidth="1"/>
    <col min="9511" max="9512" width="11" style="680" customWidth="1"/>
    <col min="9513" max="9513" width="14.453125" style="680" customWidth="1"/>
    <col min="9514" max="9514" width="4.1796875" style="680" customWidth="1"/>
    <col min="9515" max="9515" width="14.453125" style="680" customWidth="1"/>
    <col min="9516" max="9718" width="11" style="680"/>
    <col min="9719" max="9719" width="34.7265625" style="680" customWidth="1"/>
    <col min="9720" max="9720" width="12.453125" style="680" customWidth="1"/>
    <col min="9721" max="9722" width="10.26953125" style="680" customWidth="1"/>
    <col min="9723" max="9723" width="37.7265625" style="680" customWidth="1"/>
    <col min="9724" max="9726" width="16.7265625" style="680" customWidth="1"/>
    <col min="9727" max="9727" width="33.7265625" style="680" customWidth="1"/>
    <col min="9728" max="9728" width="38.7265625" style="680" customWidth="1"/>
    <col min="9729" max="9729" width="13.26953125" style="680" customWidth="1"/>
    <col min="9730" max="9730" width="12.1796875" style="680" customWidth="1"/>
    <col min="9731" max="9737" width="11" style="680" customWidth="1"/>
    <col min="9738" max="9742" width="14.453125" style="680" customWidth="1"/>
    <col min="9743" max="9743" width="37.26953125" style="680" customWidth="1"/>
    <col min="9744" max="9745" width="11" style="680" customWidth="1"/>
    <col min="9746" max="9755" width="9.81640625" style="680" customWidth="1"/>
    <col min="9756" max="9759" width="11" style="680" customWidth="1"/>
    <col min="9760" max="9760" width="14.453125" style="680" customWidth="1"/>
    <col min="9761" max="9761" width="4.1796875" style="680" customWidth="1"/>
    <col min="9762" max="9762" width="13.26953125" style="680" customWidth="1"/>
    <col min="9763" max="9763" width="28.1796875" style="680" customWidth="1"/>
    <col min="9764" max="9764" width="11" style="680" customWidth="1"/>
    <col min="9765" max="9765" width="14.453125" style="680" customWidth="1"/>
    <col min="9766" max="9766" width="4.1796875" style="680" customWidth="1"/>
    <col min="9767" max="9768" width="11" style="680" customWidth="1"/>
    <col min="9769" max="9769" width="14.453125" style="680" customWidth="1"/>
    <col min="9770" max="9770" width="4.1796875" style="680" customWidth="1"/>
    <col min="9771" max="9771" width="14.453125" style="680" customWidth="1"/>
    <col min="9772" max="9974" width="11" style="680"/>
    <col min="9975" max="9975" width="34.7265625" style="680" customWidth="1"/>
    <col min="9976" max="9976" width="12.453125" style="680" customWidth="1"/>
    <col min="9977" max="9978" width="10.26953125" style="680" customWidth="1"/>
    <col min="9979" max="9979" width="37.7265625" style="680" customWidth="1"/>
    <col min="9980" max="9982" width="16.7265625" style="680" customWidth="1"/>
    <col min="9983" max="9983" width="33.7265625" style="680" customWidth="1"/>
    <col min="9984" max="9984" width="38.7265625" style="680" customWidth="1"/>
    <col min="9985" max="9985" width="13.26953125" style="680" customWidth="1"/>
    <col min="9986" max="9986" width="12.1796875" style="680" customWidth="1"/>
    <col min="9987" max="9993" width="11" style="680" customWidth="1"/>
    <col min="9994" max="9998" width="14.453125" style="680" customWidth="1"/>
    <col min="9999" max="9999" width="37.26953125" style="680" customWidth="1"/>
    <col min="10000" max="10001" width="11" style="680" customWidth="1"/>
    <col min="10002" max="10011" width="9.81640625" style="680" customWidth="1"/>
    <col min="10012" max="10015" width="11" style="680" customWidth="1"/>
    <col min="10016" max="10016" width="14.453125" style="680" customWidth="1"/>
    <col min="10017" max="10017" width="4.1796875" style="680" customWidth="1"/>
    <col min="10018" max="10018" width="13.26953125" style="680" customWidth="1"/>
    <col min="10019" max="10019" width="28.1796875" style="680" customWidth="1"/>
    <col min="10020" max="10020" width="11" style="680" customWidth="1"/>
    <col min="10021" max="10021" width="14.453125" style="680" customWidth="1"/>
    <col min="10022" max="10022" width="4.1796875" style="680" customWidth="1"/>
    <col min="10023" max="10024" width="11" style="680" customWidth="1"/>
    <col min="10025" max="10025" width="14.453125" style="680" customWidth="1"/>
    <col min="10026" max="10026" width="4.1796875" style="680" customWidth="1"/>
    <col min="10027" max="10027" width="14.453125" style="680" customWidth="1"/>
    <col min="10028" max="10230" width="11" style="680"/>
    <col min="10231" max="10231" width="34.7265625" style="680" customWidth="1"/>
    <col min="10232" max="10232" width="12.453125" style="680" customWidth="1"/>
    <col min="10233" max="10234" width="10.26953125" style="680" customWidth="1"/>
    <col min="10235" max="10235" width="37.7265625" style="680" customWidth="1"/>
    <col min="10236" max="10238" width="16.7265625" style="680" customWidth="1"/>
    <col min="10239" max="10239" width="33.7265625" style="680" customWidth="1"/>
    <col min="10240" max="10240" width="38.7265625" style="680" customWidth="1"/>
    <col min="10241" max="10241" width="13.26953125" style="680" customWidth="1"/>
    <col min="10242" max="10242" width="12.1796875" style="680" customWidth="1"/>
    <col min="10243" max="10249" width="11" style="680" customWidth="1"/>
    <col min="10250" max="10254" width="14.453125" style="680" customWidth="1"/>
    <col min="10255" max="10255" width="37.26953125" style="680" customWidth="1"/>
    <col min="10256" max="10257" width="11" style="680" customWidth="1"/>
    <col min="10258" max="10267" width="9.81640625" style="680" customWidth="1"/>
    <col min="10268" max="10271" width="11" style="680" customWidth="1"/>
    <col min="10272" max="10272" width="14.453125" style="680" customWidth="1"/>
    <col min="10273" max="10273" width="4.1796875" style="680" customWidth="1"/>
    <col min="10274" max="10274" width="13.26953125" style="680" customWidth="1"/>
    <col min="10275" max="10275" width="28.1796875" style="680" customWidth="1"/>
    <col min="10276" max="10276" width="11" style="680" customWidth="1"/>
    <col min="10277" max="10277" width="14.453125" style="680" customWidth="1"/>
    <col min="10278" max="10278" width="4.1796875" style="680" customWidth="1"/>
    <col min="10279" max="10280" width="11" style="680" customWidth="1"/>
    <col min="10281" max="10281" width="14.453125" style="680" customWidth="1"/>
    <col min="10282" max="10282" width="4.1796875" style="680" customWidth="1"/>
    <col min="10283" max="10283" width="14.453125" style="680" customWidth="1"/>
    <col min="10284" max="10486" width="11" style="680"/>
    <col min="10487" max="10487" width="34.7265625" style="680" customWidth="1"/>
    <col min="10488" max="10488" width="12.453125" style="680" customWidth="1"/>
    <col min="10489" max="10490" width="10.26953125" style="680" customWidth="1"/>
    <col min="10491" max="10491" width="37.7265625" style="680" customWidth="1"/>
    <col min="10492" max="10494" width="16.7265625" style="680" customWidth="1"/>
    <col min="10495" max="10495" width="33.7265625" style="680" customWidth="1"/>
    <col min="10496" max="10496" width="38.7265625" style="680" customWidth="1"/>
    <col min="10497" max="10497" width="13.26953125" style="680" customWidth="1"/>
    <col min="10498" max="10498" width="12.1796875" style="680" customWidth="1"/>
    <col min="10499" max="10505" width="11" style="680" customWidth="1"/>
    <col min="10506" max="10510" width="14.453125" style="680" customWidth="1"/>
    <col min="10511" max="10511" width="37.26953125" style="680" customWidth="1"/>
    <col min="10512" max="10513" width="11" style="680" customWidth="1"/>
    <col min="10514" max="10523" width="9.81640625" style="680" customWidth="1"/>
    <col min="10524" max="10527" width="11" style="680" customWidth="1"/>
    <col min="10528" max="10528" width="14.453125" style="680" customWidth="1"/>
    <col min="10529" max="10529" width="4.1796875" style="680" customWidth="1"/>
    <col min="10530" max="10530" width="13.26953125" style="680" customWidth="1"/>
    <col min="10531" max="10531" width="28.1796875" style="680" customWidth="1"/>
    <col min="10532" max="10532" width="11" style="680" customWidth="1"/>
    <col min="10533" max="10533" width="14.453125" style="680" customWidth="1"/>
    <col min="10534" max="10534" width="4.1796875" style="680" customWidth="1"/>
    <col min="10535" max="10536" width="11" style="680" customWidth="1"/>
    <col min="10537" max="10537" width="14.453125" style="680" customWidth="1"/>
    <col min="10538" max="10538" width="4.1796875" style="680" customWidth="1"/>
    <col min="10539" max="10539" width="14.453125" style="680" customWidth="1"/>
    <col min="10540" max="10742" width="11" style="680"/>
    <col min="10743" max="10743" width="34.7265625" style="680" customWidth="1"/>
    <col min="10744" max="10744" width="12.453125" style="680" customWidth="1"/>
    <col min="10745" max="10746" width="10.26953125" style="680" customWidth="1"/>
    <col min="10747" max="10747" width="37.7265625" style="680" customWidth="1"/>
    <col min="10748" max="10750" width="16.7265625" style="680" customWidth="1"/>
    <col min="10751" max="10751" width="33.7265625" style="680" customWidth="1"/>
    <col min="10752" max="10752" width="38.7265625" style="680" customWidth="1"/>
    <col min="10753" max="10753" width="13.26953125" style="680" customWidth="1"/>
    <col min="10754" max="10754" width="12.1796875" style="680" customWidth="1"/>
    <col min="10755" max="10761" width="11" style="680" customWidth="1"/>
    <col min="10762" max="10766" width="14.453125" style="680" customWidth="1"/>
    <col min="10767" max="10767" width="37.26953125" style="680" customWidth="1"/>
    <col min="10768" max="10769" width="11" style="680" customWidth="1"/>
    <col min="10770" max="10779" width="9.81640625" style="680" customWidth="1"/>
    <col min="10780" max="10783" width="11" style="680" customWidth="1"/>
    <col min="10784" max="10784" width="14.453125" style="680" customWidth="1"/>
    <col min="10785" max="10785" width="4.1796875" style="680" customWidth="1"/>
    <col min="10786" max="10786" width="13.26953125" style="680" customWidth="1"/>
    <col min="10787" max="10787" width="28.1796875" style="680" customWidth="1"/>
    <col min="10788" max="10788" width="11" style="680" customWidth="1"/>
    <col min="10789" max="10789" width="14.453125" style="680" customWidth="1"/>
    <col min="10790" max="10790" width="4.1796875" style="680" customWidth="1"/>
    <col min="10791" max="10792" width="11" style="680" customWidth="1"/>
    <col min="10793" max="10793" width="14.453125" style="680" customWidth="1"/>
    <col min="10794" max="10794" width="4.1796875" style="680" customWidth="1"/>
    <col min="10795" max="10795" width="14.453125" style="680" customWidth="1"/>
    <col min="10796" max="10998" width="11" style="680"/>
    <col min="10999" max="10999" width="34.7265625" style="680" customWidth="1"/>
    <col min="11000" max="11000" width="12.453125" style="680" customWidth="1"/>
    <col min="11001" max="11002" width="10.26953125" style="680" customWidth="1"/>
    <col min="11003" max="11003" width="37.7265625" style="680" customWidth="1"/>
    <col min="11004" max="11006" width="16.7265625" style="680" customWidth="1"/>
    <col min="11007" max="11007" width="33.7265625" style="680" customWidth="1"/>
    <col min="11008" max="11008" width="38.7265625" style="680" customWidth="1"/>
    <col min="11009" max="11009" width="13.26953125" style="680" customWidth="1"/>
    <col min="11010" max="11010" width="12.1796875" style="680" customWidth="1"/>
    <col min="11011" max="11017" width="11" style="680" customWidth="1"/>
    <col min="11018" max="11022" width="14.453125" style="680" customWidth="1"/>
    <col min="11023" max="11023" width="37.26953125" style="680" customWidth="1"/>
    <col min="11024" max="11025" width="11" style="680" customWidth="1"/>
    <col min="11026" max="11035" width="9.81640625" style="680" customWidth="1"/>
    <col min="11036" max="11039" width="11" style="680" customWidth="1"/>
    <col min="11040" max="11040" width="14.453125" style="680" customWidth="1"/>
    <col min="11041" max="11041" width="4.1796875" style="680" customWidth="1"/>
    <col min="11042" max="11042" width="13.26953125" style="680" customWidth="1"/>
    <col min="11043" max="11043" width="28.1796875" style="680" customWidth="1"/>
    <col min="11044" max="11044" width="11" style="680" customWidth="1"/>
    <col min="11045" max="11045" width="14.453125" style="680" customWidth="1"/>
    <col min="11046" max="11046" width="4.1796875" style="680" customWidth="1"/>
    <col min="11047" max="11048" width="11" style="680" customWidth="1"/>
    <col min="11049" max="11049" width="14.453125" style="680" customWidth="1"/>
    <col min="11050" max="11050" width="4.1796875" style="680" customWidth="1"/>
    <col min="11051" max="11051" width="14.453125" style="680" customWidth="1"/>
    <col min="11052" max="11254" width="11" style="680"/>
    <col min="11255" max="11255" width="34.7265625" style="680" customWidth="1"/>
    <col min="11256" max="11256" width="12.453125" style="680" customWidth="1"/>
    <col min="11257" max="11258" width="10.26953125" style="680" customWidth="1"/>
    <col min="11259" max="11259" width="37.7265625" style="680" customWidth="1"/>
    <col min="11260" max="11262" width="16.7265625" style="680" customWidth="1"/>
    <col min="11263" max="11263" width="33.7265625" style="680" customWidth="1"/>
    <col min="11264" max="11264" width="38.7265625" style="680" customWidth="1"/>
    <col min="11265" max="11265" width="13.26953125" style="680" customWidth="1"/>
    <col min="11266" max="11266" width="12.1796875" style="680" customWidth="1"/>
    <col min="11267" max="11273" width="11" style="680" customWidth="1"/>
    <col min="11274" max="11278" width="14.453125" style="680" customWidth="1"/>
    <col min="11279" max="11279" width="37.26953125" style="680" customWidth="1"/>
    <col min="11280" max="11281" width="11" style="680" customWidth="1"/>
    <col min="11282" max="11291" width="9.81640625" style="680" customWidth="1"/>
    <col min="11292" max="11295" width="11" style="680" customWidth="1"/>
    <col min="11296" max="11296" width="14.453125" style="680" customWidth="1"/>
    <col min="11297" max="11297" width="4.1796875" style="680" customWidth="1"/>
    <col min="11298" max="11298" width="13.26953125" style="680" customWidth="1"/>
    <col min="11299" max="11299" width="28.1796875" style="680" customWidth="1"/>
    <col min="11300" max="11300" width="11" style="680" customWidth="1"/>
    <col min="11301" max="11301" width="14.453125" style="680" customWidth="1"/>
    <col min="11302" max="11302" width="4.1796875" style="680" customWidth="1"/>
    <col min="11303" max="11304" width="11" style="680" customWidth="1"/>
    <col min="11305" max="11305" width="14.453125" style="680" customWidth="1"/>
    <col min="11306" max="11306" width="4.1796875" style="680" customWidth="1"/>
    <col min="11307" max="11307" width="14.453125" style="680" customWidth="1"/>
    <col min="11308" max="11510" width="11" style="680"/>
    <col min="11511" max="11511" width="34.7265625" style="680" customWidth="1"/>
    <col min="11512" max="11512" width="12.453125" style="680" customWidth="1"/>
    <col min="11513" max="11514" width="10.26953125" style="680" customWidth="1"/>
    <col min="11515" max="11515" width="37.7265625" style="680" customWidth="1"/>
    <col min="11516" max="11518" width="16.7265625" style="680" customWidth="1"/>
    <col min="11519" max="11519" width="33.7265625" style="680" customWidth="1"/>
    <col min="11520" max="11520" width="38.7265625" style="680" customWidth="1"/>
    <col min="11521" max="11521" width="13.26953125" style="680" customWidth="1"/>
    <col min="11522" max="11522" width="12.1796875" style="680" customWidth="1"/>
    <col min="11523" max="11529" width="11" style="680" customWidth="1"/>
    <col min="11530" max="11534" width="14.453125" style="680" customWidth="1"/>
    <col min="11535" max="11535" width="37.26953125" style="680" customWidth="1"/>
    <col min="11536" max="11537" width="11" style="680" customWidth="1"/>
    <col min="11538" max="11547" width="9.81640625" style="680" customWidth="1"/>
    <col min="11548" max="11551" width="11" style="680" customWidth="1"/>
    <col min="11552" max="11552" width="14.453125" style="680" customWidth="1"/>
    <col min="11553" max="11553" width="4.1796875" style="680" customWidth="1"/>
    <col min="11554" max="11554" width="13.26953125" style="680" customWidth="1"/>
    <col min="11555" max="11555" width="28.1796875" style="680" customWidth="1"/>
    <col min="11556" max="11556" width="11" style="680" customWidth="1"/>
    <col min="11557" max="11557" width="14.453125" style="680" customWidth="1"/>
    <col min="11558" max="11558" width="4.1796875" style="680" customWidth="1"/>
    <col min="11559" max="11560" width="11" style="680" customWidth="1"/>
    <col min="11561" max="11561" width="14.453125" style="680" customWidth="1"/>
    <col min="11562" max="11562" width="4.1796875" style="680" customWidth="1"/>
    <col min="11563" max="11563" width="14.453125" style="680" customWidth="1"/>
    <col min="11564" max="11766" width="11" style="680"/>
    <col min="11767" max="11767" width="34.7265625" style="680" customWidth="1"/>
    <col min="11768" max="11768" width="12.453125" style="680" customWidth="1"/>
    <col min="11769" max="11770" width="10.26953125" style="680" customWidth="1"/>
    <col min="11771" max="11771" width="37.7265625" style="680" customWidth="1"/>
    <col min="11772" max="11774" width="16.7265625" style="680" customWidth="1"/>
    <col min="11775" max="11775" width="33.7265625" style="680" customWidth="1"/>
    <col min="11776" max="11776" width="38.7265625" style="680" customWidth="1"/>
    <col min="11777" max="11777" width="13.26953125" style="680" customWidth="1"/>
    <col min="11778" max="11778" width="12.1796875" style="680" customWidth="1"/>
    <col min="11779" max="11785" width="11" style="680" customWidth="1"/>
    <col min="11786" max="11790" width="14.453125" style="680" customWidth="1"/>
    <col min="11791" max="11791" width="37.26953125" style="680" customWidth="1"/>
    <col min="11792" max="11793" width="11" style="680" customWidth="1"/>
    <col min="11794" max="11803" width="9.81640625" style="680" customWidth="1"/>
    <col min="11804" max="11807" width="11" style="680" customWidth="1"/>
    <col min="11808" max="11808" width="14.453125" style="680" customWidth="1"/>
    <col min="11809" max="11809" width="4.1796875" style="680" customWidth="1"/>
    <col min="11810" max="11810" width="13.26953125" style="680" customWidth="1"/>
    <col min="11811" max="11811" width="28.1796875" style="680" customWidth="1"/>
    <col min="11812" max="11812" width="11" style="680" customWidth="1"/>
    <col min="11813" max="11813" width="14.453125" style="680" customWidth="1"/>
    <col min="11814" max="11814" width="4.1796875" style="680" customWidth="1"/>
    <col min="11815" max="11816" width="11" style="680" customWidth="1"/>
    <col min="11817" max="11817" width="14.453125" style="680" customWidth="1"/>
    <col min="11818" max="11818" width="4.1796875" style="680" customWidth="1"/>
    <col min="11819" max="11819" width="14.453125" style="680" customWidth="1"/>
    <col min="11820" max="12022" width="11" style="680"/>
    <col min="12023" max="12023" width="34.7265625" style="680" customWidth="1"/>
    <col min="12024" max="12024" width="12.453125" style="680" customWidth="1"/>
    <col min="12025" max="12026" width="10.26953125" style="680" customWidth="1"/>
    <col min="12027" max="12027" width="37.7265625" style="680" customWidth="1"/>
    <col min="12028" max="12030" width="16.7265625" style="680" customWidth="1"/>
    <col min="12031" max="12031" width="33.7265625" style="680" customWidth="1"/>
    <col min="12032" max="12032" width="38.7265625" style="680" customWidth="1"/>
    <col min="12033" max="12033" width="13.26953125" style="680" customWidth="1"/>
    <col min="12034" max="12034" width="12.1796875" style="680" customWidth="1"/>
    <col min="12035" max="12041" width="11" style="680" customWidth="1"/>
    <col min="12042" max="12046" width="14.453125" style="680" customWidth="1"/>
    <col min="12047" max="12047" width="37.26953125" style="680" customWidth="1"/>
    <col min="12048" max="12049" width="11" style="680" customWidth="1"/>
    <col min="12050" max="12059" width="9.81640625" style="680" customWidth="1"/>
    <col min="12060" max="12063" width="11" style="680" customWidth="1"/>
    <col min="12064" max="12064" width="14.453125" style="680" customWidth="1"/>
    <col min="12065" max="12065" width="4.1796875" style="680" customWidth="1"/>
    <col min="12066" max="12066" width="13.26953125" style="680" customWidth="1"/>
    <col min="12067" max="12067" width="28.1796875" style="680" customWidth="1"/>
    <col min="12068" max="12068" width="11" style="680" customWidth="1"/>
    <col min="12069" max="12069" width="14.453125" style="680" customWidth="1"/>
    <col min="12070" max="12070" width="4.1796875" style="680" customWidth="1"/>
    <col min="12071" max="12072" width="11" style="680" customWidth="1"/>
    <col min="12073" max="12073" width="14.453125" style="680" customWidth="1"/>
    <col min="12074" max="12074" width="4.1796875" style="680" customWidth="1"/>
    <col min="12075" max="12075" width="14.453125" style="680" customWidth="1"/>
    <col min="12076" max="12278" width="11" style="680"/>
    <col min="12279" max="12279" width="34.7265625" style="680" customWidth="1"/>
    <col min="12280" max="12280" width="12.453125" style="680" customWidth="1"/>
    <col min="12281" max="12282" width="10.26953125" style="680" customWidth="1"/>
    <col min="12283" max="12283" width="37.7265625" style="680" customWidth="1"/>
    <col min="12284" max="12286" width="16.7265625" style="680" customWidth="1"/>
    <col min="12287" max="12287" width="33.7265625" style="680" customWidth="1"/>
    <col min="12288" max="12288" width="38.7265625" style="680" customWidth="1"/>
    <col min="12289" max="12289" width="13.26953125" style="680" customWidth="1"/>
    <col min="12290" max="12290" width="12.1796875" style="680" customWidth="1"/>
    <col min="12291" max="12297" width="11" style="680" customWidth="1"/>
    <col min="12298" max="12302" width="14.453125" style="680" customWidth="1"/>
    <col min="12303" max="12303" width="37.26953125" style="680" customWidth="1"/>
    <col min="12304" max="12305" width="11" style="680" customWidth="1"/>
    <col min="12306" max="12315" width="9.81640625" style="680" customWidth="1"/>
    <col min="12316" max="12319" width="11" style="680" customWidth="1"/>
    <col min="12320" max="12320" width="14.453125" style="680" customWidth="1"/>
    <col min="12321" max="12321" width="4.1796875" style="680" customWidth="1"/>
    <col min="12322" max="12322" width="13.26953125" style="680" customWidth="1"/>
    <col min="12323" max="12323" width="28.1796875" style="680" customWidth="1"/>
    <col min="12324" max="12324" width="11" style="680" customWidth="1"/>
    <col min="12325" max="12325" width="14.453125" style="680" customWidth="1"/>
    <col min="12326" max="12326" width="4.1796875" style="680" customWidth="1"/>
    <col min="12327" max="12328" width="11" style="680" customWidth="1"/>
    <col min="12329" max="12329" width="14.453125" style="680" customWidth="1"/>
    <col min="12330" max="12330" width="4.1796875" style="680" customWidth="1"/>
    <col min="12331" max="12331" width="14.453125" style="680" customWidth="1"/>
    <col min="12332" max="12534" width="11" style="680"/>
    <col min="12535" max="12535" width="34.7265625" style="680" customWidth="1"/>
    <col min="12536" max="12536" width="12.453125" style="680" customWidth="1"/>
    <col min="12537" max="12538" width="10.26953125" style="680" customWidth="1"/>
    <col min="12539" max="12539" width="37.7265625" style="680" customWidth="1"/>
    <col min="12540" max="12542" width="16.7265625" style="680" customWidth="1"/>
    <col min="12543" max="12543" width="33.7265625" style="680" customWidth="1"/>
    <col min="12544" max="12544" width="38.7265625" style="680" customWidth="1"/>
    <col min="12545" max="12545" width="13.26953125" style="680" customWidth="1"/>
    <col min="12546" max="12546" width="12.1796875" style="680" customWidth="1"/>
    <col min="12547" max="12553" width="11" style="680" customWidth="1"/>
    <col min="12554" max="12558" width="14.453125" style="680" customWidth="1"/>
    <col min="12559" max="12559" width="37.26953125" style="680" customWidth="1"/>
    <col min="12560" max="12561" width="11" style="680" customWidth="1"/>
    <col min="12562" max="12571" width="9.81640625" style="680" customWidth="1"/>
    <col min="12572" max="12575" width="11" style="680" customWidth="1"/>
    <col min="12576" max="12576" width="14.453125" style="680" customWidth="1"/>
    <col min="12577" max="12577" width="4.1796875" style="680" customWidth="1"/>
    <col min="12578" max="12578" width="13.26953125" style="680" customWidth="1"/>
    <col min="12579" max="12579" width="28.1796875" style="680" customWidth="1"/>
    <col min="12580" max="12580" width="11" style="680" customWidth="1"/>
    <col min="12581" max="12581" width="14.453125" style="680" customWidth="1"/>
    <col min="12582" max="12582" width="4.1796875" style="680" customWidth="1"/>
    <col min="12583" max="12584" width="11" style="680" customWidth="1"/>
    <col min="12585" max="12585" width="14.453125" style="680" customWidth="1"/>
    <col min="12586" max="12586" width="4.1796875" style="680" customWidth="1"/>
    <col min="12587" max="12587" width="14.453125" style="680" customWidth="1"/>
    <col min="12588" max="12790" width="11" style="680"/>
    <col min="12791" max="12791" width="34.7265625" style="680" customWidth="1"/>
    <col min="12792" max="12792" width="12.453125" style="680" customWidth="1"/>
    <col min="12793" max="12794" width="10.26953125" style="680" customWidth="1"/>
    <col min="12795" max="12795" width="37.7265625" style="680" customWidth="1"/>
    <col min="12796" max="12798" width="16.7265625" style="680" customWidth="1"/>
    <col min="12799" max="12799" width="33.7265625" style="680" customWidth="1"/>
    <col min="12800" max="12800" width="38.7265625" style="680" customWidth="1"/>
    <col min="12801" max="12801" width="13.26953125" style="680" customWidth="1"/>
    <col min="12802" max="12802" width="12.1796875" style="680" customWidth="1"/>
    <col min="12803" max="12809" width="11" style="680" customWidth="1"/>
    <col min="12810" max="12814" width="14.453125" style="680" customWidth="1"/>
    <col min="12815" max="12815" width="37.26953125" style="680" customWidth="1"/>
    <col min="12816" max="12817" width="11" style="680" customWidth="1"/>
    <col min="12818" max="12827" width="9.81640625" style="680" customWidth="1"/>
    <col min="12828" max="12831" width="11" style="680" customWidth="1"/>
    <col min="12832" max="12832" width="14.453125" style="680" customWidth="1"/>
    <col min="12833" max="12833" width="4.1796875" style="680" customWidth="1"/>
    <col min="12834" max="12834" width="13.26953125" style="680" customWidth="1"/>
    <col min="12835" max="12835" width="28.1796875" style="680" customWidth="1"/>
    <col min="12836" max="12836" width="11" style="680" customWidth="1"/>
    <col min="12837" max="12837" width="14.453125" style="680" customWidth="1"/>
    <col min="12838" max="12838" width="4.1796875" style="680" customWidth="1"/>
    <col min="12839" max="12840" width="11" style="680" customWidth="1"/>
    <col min="12841" max="12841" width="14.453125" style="680" customWidth="1"/>
    <col min="12842" max="12842" width="4.1796875" style="680" customWidth="1"/>
    <col min="12843" max="12843" width="14.453125" style="680" customWidth="1"/>
    <col min="12844" max="13046" width="11" style="680"/>
    <col min="13047" max="13047" width="34.7265625" style="680" customWidth="1"/>
    <col min="13048" max="13048" width="12.453125" style="680" customWidth="1"/>
    <col min="13049" max="13050" width="10.26953125" style="680" customWidth="1"/>
    <col min="13051" max="13051" width="37.7265625" style="680" customWidth="1"/>
    <col min="13052" max="13054" width="16.7265625" style="680" customWidth="1"/>
    <col min="13055" max="13055" width="33.7265625" style="680" customWidth="1"/>
    <col min="13056" max="13056" width="38.7265625" style="680" customWidth="1"/>
    <col min="13057" max="13057" width="13.26953125" style="680" customWidth="1"/>
    <col min="13058" max="13058" width="12.1796875" style="680" customWidth="1"/>
    <col min="13059" max="13065" width="11" style="680" customWidth="1"/>
    <col min="13066" max="13070" width="14.453125" style="680" customWidth="1"/>
    <col min="13071" max="13071" width="37.26953125" style="680" customWidth="1"/>
    <col min="13072" max="13073" width="11" style="680" customWidth="1"/>
    <col min="13074" max="13083" width="9.81640625" style="680" customWidth="1"/>
    <col min="13084" max="13087" width="11" style="680" customWidth="1"/>
    <col min="13088" max="13088" width="14.453125" style="680" customWidth="1"/>
    <col min="13089" max="13089" width="4.1796875" style="680" customWidth="1"/>
    <col min="13090" max="13090" width="13.26953125" style="680" customWidth="1"/>
    <col min="13091" max="13091" width="28.1796875" style="680" customWidth="1"/>
    <col min="13092" max="13092" width="11" style="680" customWidth="1"/>
    <col min="13093" max="13093" width="14.453125" style="680" customWidth="1"/>
    <col min="13094" max="13094" width="4.1796875" style="680" customWidth="1"/>
    <col min="13095" max="13096" width="11" style="680" customWidth="1"/>
    <col min="13097" max="13097" width="14.453125" style="680" customWidth="1"/>
    <col min="13098" max="13098" width="4.1796875" style="680" customWidth="1"/>
    <col min="13099" max="13099" width="14.453125" style="680" customWidth="1"/>
    <col min="13100" max="13302" width="11" style="680"/>
    <col min="13303" max="13303" width="34.7265625" style="680" customWidth="1"/>
    <col min="13304" max="13304" width="12.453125" style="680" customWidth="1"/>
    <col min="13305" max="13306" width="10.26953125" style="680" customWidth="1"/>
    <col min="13307" max="13307" width="37.7265625" style="680" customWidth="1"/>
    <col min="13308" max="13310" width="16.7265625" style="680" customWidth="1"/>
    <col min="13311" max="13311" width="33.7265625" style="680" customWidth="1"/>
    <col min="13312" max="13312" width="38.7265625" style="680" customWidth="1"/>
    <col min="13313" max="13313" width="13.26953125" style="680" customWidth="1"/>
    <col min="13314" max="13314" width="12.1796875" style="680" customWidth="1"/>
    <col min="13315" max="13321" width="11" style="680" customWidth="1"/>
    <col min="13322" max="13326" width="14.453125" style="680" customWidth="1"/>
    <col min="13327" max="13327" width="37.26953125" style="680" customWidth="1"/>
    <col min="13328" max="13329" width="11" style="680" customWidth="1"/>
    <col min="13330" max="13339" width="9.81640625" style="680" customWidth="1"/>
    <col min="13340" max="13343" width="11" style="680" customWidth="1"/>
    <col min="13344" max="13344" width="14.453125" style="680" customWidth="1"/>
    <col min="13345" max="13345" width="4.1796875" style="680" customWidth="1"/>
    <col min="13346" max="13346" width="13.26953125" style="680" customWidth="1"/>
    <col min="13347" max="13347" width="28.1796875" style="680" customWidth="1"/>
    <col min="13348" max="13348" width="11" style="680" customWidth="1"/>
    <col min="13349" max="13349" width="14.453125" style="680" customWidth="1"/>
    <col min="13350" max="13350" width="4.1796875" style="680" customWidth="1"/>
    <col min="13351" max="13352" width="11" style="680" customWidth="1"/>
    <col min="13353" max="13353" width="14.453125" style="680" customWidth="1"/>
    <col min="13354" max="13354" width="4.1796875" style="680" customWidth="1"/>
    <col min="13355" max="13355" width="14.453125" style="680" customWidth="1"/>
    <col min="13356" max="13558" width="11" style="680"/>
    <col min="13559" max="13559" width="34.7265625" style="680" customWidth="1"/>
    <col min="13560" max="13560" width="12.453125" style="680" customWidth="1"/>
    <col min="13561" max="13562" width="10.26953125" style="680" customWidth="1"/>
    <col min="13563" max="13563" width="37.7265625" style="680" customWidth="1"/>
    <col min="13564" max="13566" width="16.7265625" style="680" customWidth="1"/>
    <col min="13567" max="13567" width="33.7265625" style="680" customWidth="1"/>
    <col min="13568" max="13568" width="38.7265625" style="680" customWidth="1"/>
    <col min="13569" max="13569" width="13.26953125" style="680" customWidth="1"/>
    <col min="13570" max="13570" width="12.1796875" style="680" customWidth="1"/>
    <col min="13571" max="13577" width="11" style="680" customWidth="1"/>
    <col min="13578" max="13582" width="14.453125" style="680" customWidth="1"/>
    <col min="13583" max="13583" width="37.26953125" style="680" customWidth="1"/>
    <col min="13584" max="13585" width="11" style="680" customWidth="1"/>
    <col min="13586" max="13595" width="9.81640625" style="680" customWidth="1"/>
    <col min="13596" max="13599" width="11" style="680" customWidth="1"/>
    <col min="13600" max="13600" width="14.453125" style="680" customWidth="1"/>
    <col min="13601" max="13601" width="4.1796875" style="680" customWidth="1"/>
    <col min="13602" max="13602" width="13.26953125" style="680" customWidth="1"/>
    <col min="13603" max="13603" width="28.1796875" style="680" customWidth="1"/>
    <col min="13604" max="13604" width="11" style="680" customWidth="1"/>
    <col min="13605" max="13605" width="14.453125" style="680" customWidth="1"/>
    <col min="13606" max="13606" width="4.1796875" style="680" customWidth="1"/>
    <col min="13607" max="13608" width="11" style="680" customWidth="1"/>
    <col min="13609" max="13609" width="14.453125" style="680" customWidth="1"/>
    <col min="13610" max="13610" width="4.1796875" style="680" customWidth="1"/>
    <col min="13611" max="13611" width="14.453125" style="680" customWidth="1"/>
    <col min="13612" max="13814" width="11" style="680"/>
    <col min="13815" max="13815" width="34.7265625" style="680" customWidth="1"/>
    <col min="13816" max="13816" width="12.453125" style="680" customWidth="1"/>
    <col min="13817" max="13818" width="10.26953125" style="680" customWidth="1"/>
    <col min="13819" max="13819" width="37.7265625" style="680" customWidth="1"/>
    <col min="13820" max="13822" width="16.7265625" style="680" customWidth="1"/>
    <col min="13823" max="13823" width="33.7265625" style="680" customWidth="1"/>
    <col min="13824" max="13824" width="38.7265625" style="680" customWidth="1"/>
    <col min="13825" max="13825" width="13.26953125" style="680" customWidth="1"/>
    <col min="13826" max="13826" width="12.1796875" style="680" customWidth="1"/>
    <col min="13827" max="13833" width="11" style="680" customWidth="1"/>
    <col min="13834" max="13838" width="14.453125" style="680" customWidth="1"/>
    <col min="13839" max="13839" width="37.26953125" style="680" customWidth="1"/>
    <col min="13840" max="13841" width="11" style="680" customWidth="1"/>
    <col min="13842" max="13851" width="9.81640625" style="680" customWidth="1"/>
    <col min="13852" max="13855" width="11" style="680" customWidth="1"/>
    <col min="13856" max="13856" width="14.453125" style="680" customWidth="1"/>
    <col min="13857" max="13857" width="4.1796875" style="680" customWidth="1"/>
    <col min="13858" max="13858" width="13.26953125" style="680" customWidth="1"/>
    <col min="13859" max="13859" width="28.1796875" style="680" customWidth="1"/>
    <col min="13860" max="13860" width="11" style="680" customWidth="1"/>
    <col min="13861" max="13861" width="14.453125" style="680" customWidth="1"/>
    <col min="13862" max="13862" width="4.1796875" style="680" customWidth="1"/>
    <col min="13863" max="13864" width="11" style="680" customWidth="1"/>
    <col min="13865" max="13865" width="14.453125" style="680" customWidth="1"/>
    <col min="13866" max="13866" width="4.1796875" style="680" customWidth="1"/>
    <col min="13867" max="13867" width="14.453125" style="680" customWidth="1"/>
    <col min="13868" max="14070" width="11" style="680"/>
    <col min="14071" max="14071" width="34.7265625" style="680" customWidth="1"/>
    <col min="14072" max="14072" width="12.453125" style="680" customWidth="1"/>
    <col min="14073" max="14074" width="10.26953125" style="680" customWidth="1"/>
    <col min="14075" max="14075" width="37.7265625" style="680" customWidth="1"/>
    <col min="14076" max="14078" width="16.7265625" style="680" customWidth="1"/>
    <col min="14079" max="14079" width="33.7265625" style="680" customWidth="1"/>
    <col min="14080" max="14080" width="38.7265625" style="680" customWidth="1"/>
    <col min="14081" max="14081" width="13.26953125" style="680" customWidth="1"/>
    <col min="14082" max="14082" width="12.1796875" style="680" customWidth="1"/>
    <col min="14083" max="14089" width="11" style="680" customWidth="1"/>
    <col min="14090" max="14094" width="14.453125" style="680" customWidth="1"/>
    <col min="14095" max="14095" width="37.26953125" style="680" customWidth="1"/>
    <col min="14096" max="14097" width="11" style="680" customWidth="1"/>
    <col min="14098" max="14107" width="9.81640625" style="680" customWidth="1"/>
    <col min="14108" max="14111" width="11" style="680" customWidth="1"/>
    <col min="14112" max="14112" width="14.453125" style="680" customWidth="1"/>
    <col min="14113" max="14113" width="4.1796875" style="680" customWidth="1"/>
    <col min="14114" max="14114" width="13.26953125" style="680" customWidth="1"/>
    <col min="14115" max="14115" width="28.1796875" style="680" customWidth="1"/>
    <col min="14116" max="14116" width="11" style="680" customWidth="1"/>
    <col min="14117" max="14117" width="14.453125" style="680" customWidth="1"/>
    <col min="14118" max="14118" width="4.1796875" style="680" customWidth="1"/>
    <col min="14119" max="14120" width="11" style="680" customWidth="1"/>
    <col min="14121" max="14121" width="14.453125" style="680" customWidth="1"/>
    <col min="14122" max="14122" width="4.1796875" style="680" customWidth="1"/>
    <col min="14123" max="14123" width="14.453125" style="680" customWidth="1"/>
    <col min="14124" max="14326" width="11" style="680"/>
    <col min="14327" max="14327" width="34.7265625" style="680" customWidth="1"/>
    <col min="14328" max="14328" width="12.453125" style="680" customWidth="1"/>
    <col min="14329" max="14330" width="10.26953125" style="680" customWidth="1"/>
    <col min="14331" max="14331" width="37.7265625" style="680" customWidth="1"/>
    <col min="14332" max="14334" width="16.7265625" style="680" customWidth="1"/>
    <col min="14335" max="14335" width="33.7265625" style="680" customWidth="1"/>
    <col min="14336" max="14336" width="38.7265625" style="680" customWidth="1"/>
    <col min="14337" max="14337" width="13.26953125" style="680" customWidth="1"/>
    <col min="14338" max="14338" width="12.1796875" style="680" customWidth="1"/>
    <col min="14339" max="14345" width="11" style="680" customWidth="1"/>
    <col min="14346" max="14350" width="14.453125" style="680" customWidth="1"/>
    <col min="14351" max="14351" width="37.26953125" style="680" customWidth="1"/>
    <col min="14352" max="14353" width="11" style="680" customWidth="1"/>
    <col min="14354" max="14363" width="9.81640625" style="680" customWidth="1"/>
    <col min="14364" max="14367" width="11" style="680" customWidth="1"/>
    <col min="14368" max="14368" width="14.453125" style="680" customWidth="1"/>
    <col min="14369" max="14369" width="4.1796875" style="680" customWidth="1"/>
    <col min="14370" max="14370" width="13.26953125" style="680" customWidth="1"/>
    <col min="14371" max="14371" width="28.1796875" style="680" customWidth="1"/>
    <col min="14372" max="14372" width="11" style="680" customWidth="1"/>
    <col min="14373" max="14373" width="14.453125" style="680" customWidth="1"/>
    <col min="14374" max="14374" width="4.1796875" style="680" customWidth="1"/>
    <col min="14375" max="14376" width="11" style="680" customWidth="1"/>
    <col min="14377" max="14377" width="14.453125" style="680" customWidth="1"/>
    <col min="14378" max="14378" width="4.1796875" style="680" customWidth="1"/>
    <col min="14379" max="14379" width="14.453125" style="680" customWidth="1"/>
    <col min="14380" max="14582" width="11" style="680"/>
    <col min="14583" max="14583" width="34.7265625" style="680" customWidth="1"/>
    <col min="14584" max="14584" width="12.453125" style="680" customWidth="1"/>
    <col min="14585" max="14586" width="10.26953125" style="680" customWidth="1"/>
    <col min="14587" max="14587" width="37.7265625" style="680" customWidth="1"/>
    <col min="14588" max="14590" width="16.7265625" style="680" customWidth="1"/>
    <col min="14591" max="14591" width="33.7265625" style="680" customWidth="1"/>
    <col min="14592" max="14592" width="38.7265625" style="680" customWidth="1"/>
    <col min="14593" max="14593" width="13.26953125" style="680" customWidth="1"/>
    <col min="14594" max="14594" width="12.1796875" style="680" customWidth="1"/>
    <col min="14595" max="14601" width="11" style="680" customWidth="1"/>
    <col min="14602" max="14606" width="14.453125" style="680" customWidth="1"/>
    <col min="14607" max="14607" width="37.26953125" style="680" customWidth="1"/>
    <col min="14608" max="14609" width="11" style="680" customWidth="1"/>
    <col min="14610" max="14619" width="9.81640625" style="680" customWidth="1"/>
    <col min="14620" max="14623" width="11" style="680" customWidth="1"/>
    <col min="14624" max="14624" width="14.453125" style="680" customWidth="1"/>
    <col min="14625" max="14625" width="4.1796875" style="680" customWidth="1"/>
    <col min="14626" max="14626" width="13.26953125" style="680" customWidth="1"/>
    <col min="14627" max="14627" width="28.1796875" style="680" customWidth="1"/>
    <col min="14628" max="14628" width="11" style="680" customWidth="1"/>
    <col min="14629" max="14629" width="14.453125" style="680" customWidth="1"/>
    <col min="14630" max="14630" width="4.1796875" style="680" customWidth="1"/>
    <col min="14631" max="14632" width="11" style="680" customWidth="1"/>
    <col min="14633" max="14633" width="14.453125" style="680" customWidth="1"/>
    <col min="14634" max="14634" width="4.1796875" style="680" customWidth="1"/>
    <col min="14635" max="14635" width="14.453125" style="680" customWidth="1"/>
    <col min="14636" max="14838" width="11" style="680"/>
    <col min="14839" max="14839" width="34.7265625" style="680" customWidth="1"/>
    <col min="14840" max="14840" width="12.453125" style="680" customWidth="1"/>
    <col min="14841" max="14842" width="10.26953125" style="680" customWidth="1"/>
    <col min="14843" max="14843" width="37.7265625" style="680" customWidth="1"/>
    <col min="14844" max="14846" width="16.7265625" style="680" customWidth="1"/>
    <col min="14847" max="14847" width="33.7265625" style="680" customWidth="1"/>
    <col min="14848" max="14848" width="38.7265625" style="680" customWidth="1"/>
    <col min="14849" max="14849" width="13.26953125" style="680" customWidth="1"/>
    <col min="14850" max="14850" width="12.1796875" style="680" customWidth="1"/>
    <col min="14851" max="14857" width="11" style="680" customWidth="1"/>
    <col min="14858" max="14862" width="14.453125" style="680" customWidth="1"/>
    <col min="14863" max="14863" width="37.26953125" style="680" customWidth="1"/>
    <col min="14864" max="14865" width="11" style="680" customWidth="1"/>
    <col min="14866" max="14875" width="9.81640625" style="680" customWidth="1"/>
    <col min="14876" max="14879" width="11" style="680" customWidth="1"/>
    <col min="14880" max="14880" width="14.453125" style="680" customWidth="1"/>
    <col min="14881" max="14881" width="4.1796875" style="680" customWidth="1"/>
    <col min="14882" max="14882" width="13.26953125" style="680" customWidth="1"/>
    <col min="14883" max="14883" width="28.1796875" style="680" customWidth="1"/>
    <col min="14884" max="14884" width="11" style="680" customWidth="1"/>
    <col min="14885" max="14885" width="14.453125" style="680" customWidth="1"/>
    <col min="14886" max="14886" width="4.1796875" style="680" customWidth="1"/>
    <col min="14887" max="14888" width="11" style="680" customWidth="1"/>
    <col min="14889" max="14889" width="14.453125" style="680" customWidth="1"/>
    <col min="14890" max="14890" width="4.1796875" style="680" customWidth="1"/>
    <col min="14891" max="14891" width="14.453125" style="680" customWidth="1"/>
    <col min="14892" max="15094" width="11" style="680"/>
    <col min="15095" max="15095" width="34.7265625" style="680" customWidth="1"/>
    <col min="15096" max="15096" width="12.453125" style="680" customWidth="1"/>
    <col min="15097" max="15098" width="10.26953125" style="680" customWidth="1"/>
    <col min="15099" max="15099" width="37.7265625" style="680" customWidth="1"/>
    <col min="15100" max="15102" width="16.7265625" style="680" customWidth="1"/>
    <col min="15103" max="15103" width="33.7265625" style="680" customWidth="1"/>
    <col min="15104" max="15104" width="38.7265625" style="680" customWidth="1"/>
    <col min="15105" max="15105" width="13.26953125" style="680" customWidth="1"/>
    <col min="15106" max="15106" width="12.1796875" style="680" customWidth="1"/>
    <col min="15107" max="15113" width="11" style="680" customWidth="1"/>
    <col min="15114" max="15118" width="14.453125" style="680" customWidth="1"/>
    <col min="15119" max="15119" width="37.26953125" style="680" customWidth="1"/>
    <col min="15120" max="15121" width="11" style="680" customWidth="1"/>
    <col min="15122" max="15131" width="9.81640625" style="680" customWidth="1"/>
    <col min="15132" max="15135" width="11" style="680" customWidth="1"/>
    <col min="15136" max="15136" width="14.453125" style="680" customWidth="1"/>
    <col min="15137" max="15137" width="4.1796875" style="680" customWidth="1"/>
    <col min="15138" max="15138" width="13.26953125" style="680" customWidth="1"/>
    <col min="15139" max="15139" width="28.1796875" style="680" customWidth="1"/>
    <col min="15140" max="15140" width="11" style="680" customWidth="1"/>
    <col min="15141" max="15141" width="14.453125" style="680" customWidth="1"/>
    <col min="15142" max="15142" width="4.1796875" style="680" customWidth="1"/>
    <col min="15143" max="15144" width="11" style="680" customWidth="1"/>
    <col min="15145" max="15145" width="14.453125" style="680" customWidth="1"/>
    <col min="15146" max="15146" width="4.1796875" style="680" customWidth="1"/>
    <col min="15147" max="15147" width="14.453125" style="680" customWidth="1"/>
    <col min="15148" max="15350" width="11" style="680"/>
    <col min="15351" max="15351" width="34.7265625" style="680" customWidth="1"/>
    <col min="15352" max="15352" width="12.453125" style="680" customWidth="1"/>
    <col min="15353" max="15354" width="10.26953125" style="680" customWidth="1"/>
    <col min="15355" max="15355" width="37.7265625" style="680" customWidth="1"/>
    <col min="15356" max="15358" width="16.7265625" style="680" customWidth="1"/>
    <col min="15359" max="15359" width="33.7265625" style="680" customWidth="1"/>
    <col min="15360" max="15360" width="38.7265625" style="680" customWidth="1"/>
    <col min="15361" max="15361" width="13.26953125" style="680" customWidth="1"/>
    <col min="15362" max="15362" width="12.1796875" style="680" customWidth="1"/>
    <col min="15363" max="15369" width="11" style="680" customWidth="1"/>
    <col min="15370" max="15374" width="14.453125" style="680" customWidth="1"/>
    <col min="15375" max="15375" width="37.26953125" style="680" customWidth="1"/>
    <col min="15376" max="15377" width="11" style="680" customWidth="1"/>
    <col min="15378" max="15387" width="9.81640625" style="680" customWidth="1"/>
    <col min="15388" max="15391" width="11" style="680" customWidth="1"/>
    <col min="15392" max="15392" width="14.453125" style="680" customWidth="1"/>
    <col min="15393" max="15393" width="4.1796875" style="680" customWidth="1"/>
    <col min="15394" max="15394" width="13.26953125" style="680" customWidth="1"/>
    <col min="15395" max="15395" width="28.1796875" style="680" customWidth="1"/>
    <col min="15396" max="15396" width="11" style="680" customWidth="1"/>
    <col min="15397" max="15397" width="14.453125" style="680" customWidth="1"/>
    <col min="15398" max="15398" width="4.1796875" style="680" customWidth="1"/>
    <col min="15399" max="15400" width="11" style="680" customWidth="1"/>
    <col min="15401" max="15401" width="14.453125" style="680" customWidth="1"/>
    <col min="15402" max="15402" width="4.1796875" style="680" customWidth="1"/>
    <col min="15403" max="15403" width="14.453125" style="680" customWidth="1"/>
    <col min="15404" max="15606" width="11" style="680"/>
    <col min="15607" max="15607" width="34.7265625" style="680" customWidth="1"/>
    <col min="15608" max="15608" width="12.453125" style="680" customWidth="1"/>
    <col min="15609" max="15610" width="10.26953125" style="680" customWidth="1"/>
    <col min="15611" max="15611" width="37.7265625" style="680" customWidth="1"/>
    <col min="15612" max="15614" width="16.7265625" style="680" customWidth="1"/>
    <col min="15615" max="15615" width="33.7265625" style="680" customWidth="1"/>
    <col min="15616" max="15616" width="38.7265625" style="680" customWidth="1"/>
    <col min="15617" max="15617" width="13.26953125" style="680" customWidth="1"/>
    <col min="15618" max="15618" width="12.1796875" style="680" customWidth="1"/>
    <col min="15619" max="15625" width="11" style="680" customWidth="1"/>
    <col min="15626" max="15630" width="14.453125" style="680" customWidth="1"/>
    <col min="15631" max="15631" width="37.26953125" style="680" customWidth="1"/>
    <col min="15632" max="15633" width="11" style="680" customWidth="1"/>
    <col min="15634" max="15643" width="9.81640625" style="680" customWidth="1"/>
    <col min="15644" max="15647" width="11" style="680" customWidth="1"/>
    <col min="15648" max="15648" width="14.453125" style="680" customWidth="1"/>
    <col min="15649" max="15649" width="4.1796875" style="680" customWidth="1"/>
    <col min="15650" max="15650" width="13.26953125" style="680" customWidth="1"/>
    <col min="15651" max="15651" width="28.1796875" style="680" customWidth="1"/>
    <col min="15652" max="15652" width="11" style="680" customWidth="1"/>
    <col min="15653" max="15653" width="14.453125" style="680" customWidth="1"/>
    <col min="15654" max="15654" width="4.1796875" style="680" customWidth="1"/>
    <col min="15655" max="15656" width="11" style="680" customWidth="1"/>
    <col min="15657" max="15657" width="14.453125" style="680" customWidth="1"/>
    <col min="15658" max="15658" width="4.1796875" style="680" customWidth="1"/>
    <col min="15659" max="15659" width="14.453125" style="680" customWidth="1"/>
    <col min="15660" max="15862" width="11" style="680"/>
    <col min="15863" max="15863" width="34.7265625" style="680" customWidth="1"/>
    <col min="15864" max="15864" width="12.453125" style="680" customWidth="1"/>
    <col min="15865" max="15866" width="10.26953125" style="680" customWidth="1"/>
    <col min="15867" max="15867" width="37.7265625" style="680" customWidth="1"/>
    <col min="15868" max="15870" width="16.7265625" style="680" customWidth="1"/>
    <col min="15871" max="15871" width="33.7265625" style="680" customWidth="1"/>
    <col min="15872" max="15872" width="38.7265625" style="680" customWidth="1"/>
    <col min="15873" max="15873" width="13.26953125" style="680" customWidth="1"/>
    <col min="15874" max="15874" width="12.1796875" style="680" customWidth="1"/>
    <col min="15875" max="15881" width="11" style="680" customWidth="1"/>
    <col min="15882" max="15886" width="14.453125" style="680" customWidth="1"/>
    <col min="15887" max="15887" width="37.26953125" style="680" customWidth="1"/>
    <col min="15888" max="15889" width="11" style="680" customWidth="1"/>
    <col min="15890" max="15899" width="9.81640625" style="680" customWidth="1"/>
    <col min="15900" max="15903" width="11" style="680" customWidth="1"/>
    <col min="15904" max="15904" width="14.453125" style="680" customWidth="1"/>
    <col min="15905" max="15905" width="4.1796875" style="680" customWidth="1"/>
    <col min="15906" max="15906" width="13.26953125" style="680" customWidth="1"/>
    <col min="15907" max="15907" width="28.1796875" style="680" customWidth="1"/>
    <col min="15908" max="15908" width="11" style="680" customWidth="1"/>
    <col min="15909" max="15909" width="14.453125" style="680" customWidth="1"/>
    <col min="15910" max="15910" width="4.1796875" style="680" customWidth="1"/>
    <col min="15911" max="15912" width="11" style="680" customWidth="1"/>
    <col min="15913" max="15913" width="14.453125" style="680" customWidth="1"/>
    <col min="15914" max="15914" width="4.1796875" style="680" customWidth="1"/>
    <col min="15915" max="15915" width="14.453125" style="680" customWidth="1"/>
    <col min="15916" max="16118" width="11" style="680"/>
    <col min="16119" max="16119" width="34.7265625" style="680" customWidth="1"/>
    <col min="16120" max="16120" width="12.453125" style="680" customWidth="1"/>
    <col min="16121" max="16122" width="10.26953125" style="680" customWidth="1"/>
    <col min="16123" max="16123" width="37.7265625" style="680" customWidth="1"/>
    <col min="16124" max="16126" width="16.7265625" style="680" customWidth="1"/>
    <col min="16127" max="16127" width="33.7265625" style="680" customWidth="1"/>
    <col min="16128" max="16128" width="38.7265625" style="680" customWidth="1"/>
    <col min="16129" max="16129" width="13.26953125" style="680" customWidth="1"/>
    <col min="16130" max="16130" width="12.1796875" style="680" customWidth="1"/>
    <col min="16131" max="16137" width="11" style="680" customWidth="1"/>
    <col min="16138" max="16142" width="14.453125" style="680" customWidth="1"/>
    <col min="16143" max="16143" width="37.26953125" style="680" customWidth="1"/>
    <col min="16144" max="16145" width="11" style="680" customWidth="1"/>
    <col min="16146" max="16155" width="9.81640625" style="680" customWidth="1"/>
    <col min="16156" max="16159" width="11" style="680" customWidth="1"/>
    <col min="16160" max="16160" width="14.453125" style="680" customWidth="1"/>
    <col min="16161" max="16161" width="4.1796875" style="680" customWidth="1"/>
    <col min="16162" max="16162" width="13.26953125" style="680" customWidth="1"/>
    <col min="16163" max="16163" width="28.1796875" style="680" customWidth="1"/>
    <col min="16164" max="16164" width="11" style="680" customWidth="1"/>
    <col min="16165" max="16165" width="14.453125" style="680" customWidth="1"/>
    <col min="16166" max="16166" width="4.1796875" style="680" customWidth="1"/>
    <col min="16167" max="16168" width="11" style="680" customWidth="1"/>
    <col min="16169" max="16169" width="14.453125" style="680" customWidth="1"/>
    <col min="16170" max="16170" width="4.1796875" style="680" customWidth="1"/>
    <col min="16171" max="16171" width="14.453125" style="680" customWidth="1"/>
    <col min="16172" max="16384" width="11" style="680"/>
  </cols>
  <sheetData>
    <row r="1" spans="1:5" ht="24.75" customHeight="1">
      <c r="A1" s="665" t="s">
        <v>652</v>
      </c>
      <c r="B1" s="665"/>
      <c r="D1" s="1937" t="s">
        <v>653</v>
      </c>
      <c r="E1" s="1937"/>
    </row>
    <row r="2" spans="1:5" ht="19" customHeight="1">
      <c r="E2" s="681"/>
    </row>
    <row r="3" spans="1:5" ht="19" customHeight="1">
      <c r="A3" s="682" t="s">
        <v>686</v>
      </c>
      <c r="B3" s="682"/>
      <c r="D3" s="1938" t="s">
        <v>2191</v>
      </c>
      <c r="E3" s="1938"/>
    </row>
    <row r="4" spans="1:5" ht="19" customHeight="1">
      <c r="A4" s="683" t="s">
        <v>687</v>
      </c>
      <c r="B4" s="683"/>
      <c r="E4" s="684" t="s">
        <v>392</v>
      </c>
    </row>
    <row r="5" spans="1:5" ht="19" customHeight="1">
      <c r="E5" s="681"/>
    </row>
    <row r="6" spans="1:5" ht="19" customHeight="1">
      <c r="C6" s="1939" t="s">
        <v>688</v>
      </c>
      <c r="D6" s="1939"/>
      <c r="E6" s="681"/>
    </row>
    <row r="7" spans="1:5" ht="16.5" customHeight="1">
      <c r="A7" s="1732" t="s">
        <v>2309</v>
      </c>
      <c r="B7" s="672" t="s">
        <v>265</v>
      </c>
      <c r="C7" s="685" t="s">
        <v>16</v>
      </c>
      <c r="D7" s="686" t="s">
        <v>278</v>
      </c>
      <c r="E7" s="1731" t="s">
        <v>2310</v>
      </c>
    </row>
    <row r="8" spans="1:5" ht="16.5" customHeight="1">
      <c r="A8" s="167"/>
      <c r="B8" s="671" t="s">
        <v>266</v>
      </c>
      <c r="C8" s="685" t="s">
        <v>217</v>
      </c>
      <c r="D8" s="685" t="s">
        <v>218</v>
      </c>
      <c r="E8" s="170"/>
    </row>
    <row r="9" spans="1:5" s="688" customFormat="1" ht="8.15" customHeight="1">
      <c r="C9" s="685"/>
      <c r="D9" s="685"/>
      <c r="E9" s="689"/>
    </row>
    <row r="10" spans="1:5" s="687" customFormat="1" ht="16.5" customHeight="1">
      <c r="A10" s="48" t="s">
        <v>36</v>
      </c>
      <c r="B10" s="557">
        <f>SUM(B11:B18)</f>
        <v>84</v>
      </c>
      <c r="C10" s="557">
        <f>SUM(C11:C18)</f>
        <v>7470</v>
      </c>
      <c r="D10" s="557">
        <f>SUM(D11:D18)</f>
        <v>3618</v>
      </c>
      <c r="E10" s="50" t="s">
        <v>37</v>
      </c>
    </row>
    <row r="11" spans="1:5" s="688" customFormat="1" ht="16.5" customHeight="1">
      <c r="A11" s="51" t="s">
        <v>38</v>
      </c>
      <c r="B11" s="52">
        <v>1</v>
      </c>
      <c r="C11" s="52">
        <v>57</v>
      </c>
      <c r="D11" s="52">
        <v>24</v>
      </c>
      <c r="E11" s="53" t="s">
        <v>39</v>
      </c>
    </row>
    <row r="12" spans="1:5" s="688" customFormat="1" ht="16.5" customHeight="1">
      <c r="A12" s="51" t="s">
        <v>40</v>
      </c>
      <c r="B12" s="52">
        <v>0</v>
      </c>
      <c r="C12" s="52">
        <v>0</v>
      </c>
      <c r="D12" s="52">
        <v>0</v>
      </c>
      <c r="E12" s="53" t="s">
        <v>41</v>
      </c>
    </row>
    <row r="13" spans="1:5" s="688" customFormat="1" ht="16.5" customHeight="1">
      <c r="A13" s="54" t="s">
        <v>42</v>
      </c>
      <c r="B13" s="52">
        <v>0</v>
      </c>
      <c r="C13" s="52">
        <v>0</v>
      </c>
      <c r="D13" s="52">
        <v>0</v>
      </c>
      <c r="E13" s="53" t="s">
        <v>43</v>
      </c>
    </row>
    <row r="14" spans="1:5" s="688" customFormat="1" ht="16.5" customHeight="1">
      <c r="A14" s="55" t="s">
        <v>44</v>
      </c>
      <c r="B14" s="52">
        <v>8</v>
      </c>
      <c r="C14" s="52">
        <v>890</v>
      </c>
      <c r="D14" s="52">
        <v>463</v>
      </c>
      <c r="E14" s="53" t="s">
        <v>45</v>
      </c>
    </row>
    <row r="15" spans="1:5" s="688" customFormat="1" ht="16.5" customHeight="1">
      <c r="A15" s="55" t="s">
        <v>46</v>
      </c>
      <c r="B15" s="52">
        <v>0</v>
      </c>
      <c r="C15" s="52">
        <v>0</v>
      </c>
      <c r="D15" s="52">
        <v>0</v>
      </c>
      <c r="E15" s="53" t="s">
        <v>47</v>
      </c>
    </row>
    <row r="16" spans="1:5" s="688" customFormat="1" ht="16.5" customHeight="1">
      <c r="A16" s="55" t="s">
        <v>48</v>
      </c>
      <c r="B16" s="52">
        <v>53</v>
      </c>
      <c r="C16" s="52">
        <v>4794</v>
      </c>
      <c r="D16" s="52">
        <v>2269</v>
      </c>
      <c r="E16" s="53" t="s">
        <v>49</v>
      </c>
    </row>
    <row r="17" spans="1:5" s="688" customFormat="1" ht="16.5" customHeight="1">
      <c r="A17" s="55" t="s">
        <v>50</v>
      </c>
      <c r="B17" s="52">
        <v>16</v>
      </c>
      <c r="C17" s="52">
        <v>1478</v>
      </c>
      <c r="D17" s="52">
        <v>736</v>
      </c>
      <c r="E17" s="53" t="s">
        <v>51</v>
      </c>
    </row>
    <row r="18" spans="1:5" s="688" customFormat="1" ht="16.5" customHeight="1">
      <c r="A18" s="55" t="s">
        <v>52</v>
      </c>
      <c r="B18" s="52">
        <v>6</v>
      </c>
      <c r="C18" s="52">
        <v>251</v>
      </c>
      <c r="D18" s="52">
        <v>126</v>
      </c>
      <c r="E18" s="53" t="s">
        <v>53</v>
      </c>
    </row>
    <row r="19" spans="1:5" s="688" customFormat="1" ht="16.5" customHeight="1">
      <c r="A19" s="56" t="s">
        <v>54</v>
      </c>
      <c r="B19" s="557">
        <f>SUM(B20:B27)</f>
        <v>46</v>
      </c>
      <c r="C19" s="557">
        <f>SUM(C20:C27)</f>
        <v>3550</v>
      </c>
      <c r="D19" s="557">
        <f>SUM(D20:D27)</f>
        <v>1682</v>
      </c>
      <c r="E19" s="57" t="s">
        <v>55</v>
      </c>
    </row>
    <row r="20" spans="1:5" s="688" customFormat="1" ht="16.5" customHeight="1">
      <c r="A20" s="51" t="s">
        <v>56</v>
      </c>
      <c r="B20" s="52">
        <v>6</v>
      </c>
      <c r="C20" s="52">
        <v>292</v>
      </c>
      <c r="D20" s="52">
        <v>136</v>
      </c>
      <c r="E20" s="58" t="s">
        <v>57</v>
      </c>
    </row>
    <row r="21" spans="1:5" s="688" customFormat="1" ht="16.5" customHeight="1">
      <c r="A21" s="51" t="s">
        <v>58</v>
      </c>
      <c r="B21" s="52">
        <v>0</v>
      </c>
      <c r="C21" s="52">
        <v>0</v>
      </c>
      <c r="D21" s="52">
        <v>0</v>
      </c>
      <c r="E21" s="58" t="s">
        <v>59</v>
      </c>
    </row>
    <row r="22" spans="1:5" s="688" customFormat="1" ht="16.5" customHeight="1">
      <c r="A22" s="51" t="s">
        <v>60</v>
      </c>
      <c r="B22" s="52">
        <v>0</v>
      </c>
      <c r="C22" s="52">
        <v>0</v>
      </c>
      <c r="D22" s="52">
        <v>0</v>
      </c>
      <c r="E22" s="58" t="s">
        <v>61</v>
      </c>
    </row>
    <row r="23" spans="1:5" s="688" customFormat="1" ht="16.5" customHeight="1">
      <c r="A23" s="51" t="s">
        <v>62</v>
      </c>
      <c r="B23" s="52">
        <v>3</v>
      </c>
      <c r="C23" s="52">
        <v>183</v>
      </c>
      <c r="D23" s="52">
        <v>95</v>
      </c>
      <c r="E23" s="53" t="s">
        <v>63</v>
      </c>
    </row>
    <row r="24" spans="1:5" s="688" customFormat="1" ht="16.5" customHeight="1">
      <c r="A24" s="51" t="s">
        <v>64</v>
      </c>
      <c r="B24" s="52">
        <v>1</v>
      </c>
      <c r="C24" s="52">
        <v>30</v>
      </c>
      <c r="D24" s="52">
        <v>22</v>
      </c>
      <c r="E24" s="58" t="s">
        <v>65</v>
      </c>
    </row>
    <row r="25" spans="1:5" s="687" customFormat="1" ht="16.5" customHeight="1">
      <c r="A25" s="51" t="s">
        <v>66</v>
      </c>
      <c r="B25" s="52">
        <v>8</v>
      </c>
      <c r="C25" s="52">
        <v>626</v>
      </c>
      <c r="D25" s="52">
        <v>322</v>
      </c>
      <c r="E25" s="58" t="s">
        <v>67</v>
      </c>
    </row>
    <row r="26" spans="1:5" s="688" customFormat="1" ht="16.5" customHeight="1">
      <c r="A26" s="51" t="s">
        <v>68</v>
      </c>
      <c r="B26" s="52">
        <v>26</v>
      </c>
      <c r="C26" s="52">
        <v>2406</v>
      </c>
      <c r="D26" s="52">
        <v>1100</v>
      </c>
      <c r="E26" s="58" t="s">
        <v>69</v>
      </c>
    </row>
    <row r="27" spans="1:5" s="688" customFormat="1" ht="16.5" customHeight="1">
      <c r="A27" s="51" t="s">
        <v>70</v>
      </c>
      <c r="B27" s="52">
        <v>2</v>
      </c>
      <c r="C27" s="52">
        <v>13</v>
      </c>
      <c r="D27" s="52">
        <v>7</v>
      </c>
      <c r="E27" s="58" t="s">
        <v>71</v>
      </c>
    </row>
    <row r="28" spans="1:5" s="688" customFormat="1" ht="16.5" customHeight="1">
      <c r="A28" s="48" t="s">
        <v>72</v>
      </c>
      <c r="B28" s="557">
        <f>SUM(B29:B37)</f>
        <v>167</v>
      </c>
      <c r="C28" s="557">
        <f>SUM(C29:C37)</f>
        <v>14148</v>
      </c>
      <c r="D28" s="557">
        <f>SUM(D29:D37)</f>
        <v>7031</v>
      </c>
      <c r="E28" s="50" t="s">
        <v>73</v>
      </c>
    </row>
    <row r="29" spans="1:5" s="688" customFormat="1" ht="16.5" customHeight="1">
      <c r="A29" s="59" t="s">
        <v>74</v>
      </c>
      <c r="B29" s="52">
        <v>57</v>
      </c>
      <c r="C29" s="52">
        <v>5539</v>
      </c>
      <c r="D29" s="52">
        <v>2655</v>
      </c>
      <c r="E29" s="53" t="s">
        <v>75</v>
      </c>
    </row>
    <row r="30" spans="1:5" s="688" customFormat="1" ht="16.5" customHeight="1">
      <c r="A30" s="60" t="s">
        <v>76</v>
      </c>
      <c r="B30" s="52">
        <v>1</v>
      </c>
      <c r="C30" s="52">
        <v>9</v>
      </c>
      <c r="D30" s="52">
        <v>5</v>
      </c>
      <c r="E30" s="53" t="s">
        <v>77</v>
      </c>
    </row>
    <row r="31" spans="1:5" s="688" customFormat="1" ht="16.5" customHeight="1">
      <c r="A31" s="59" t="s">
        <v>78</v>
      </c>
      <c r="B31" s="52">
        <v>1</v>
      </c>
      <c r="C31" s="52">
        <v>69</v>
      </c>
      <c r="D31" s="52">
        <v>31</v>
      </c>
      <c r="E31" s="53" t="s">
        <v>79</v>
      </c>
    </row>
    <row r="32" spans="1:5" s="688" customFormat="1" ht="16.5" customHeight="1">
      <c r="A32" s="51" t="s">
        <v>80</v>
      </c>
      <c r="B32" s="52">
        <v>83</v>
      </c>
      <c r="C32" s="52">
        <v>7004</v>
      </c>
      <c r="D32" s="52">
        <v>3552</v>
      </c>
      <c r="E32" s="53" t="s">
        <v>81</v>
      </c>
    </row>
    <row r="33" spans="1:5" s="688" customFormat="1" ht="16.5" customHeight="1">
      <c r="A33" s="60" t="s">
        <v>82</v>
      </c>
      <c r="B33" s="52">
        <v>2</v>
      </c>
      <c r="C33" s="52">
        <v>170</v>
      </c>
      <c r="D33" s="52">
        <v>79</v>
      </c>
      <c r="E33" s="53" t="s">
        <v>1593</v>
      </c>
    </row>
    <row r="34" spans="1:5" s="687" customFormat="1" ht="16.5" customHeight="1">
      <c r="A34" s="51" t="s">
        <v>83</v>
      </c>
      <c r="B34" s="52">
        <v>9</v>
      </c>
      <c r="C34" s="52">
        <v>693</v>
      </c>
      <c r="D34" s="52">
        <v>384</v>
      </c>
      <c r="E34" s="53" t="s">
        <v>84</v>
      </c>
    </row>
    <row r="35" spans="1:5" s="688" customFormat="1" ht="16.5" customHeight="1">
      <c r="A35" s="51" t="s">
        <v>85</v>
      </c>
      <c r="B35" s="52">
        <v>2</v>
      </c>
      <c r="C35" s="52">
        <v>34</v>
      </c>
      <c r="D35" s="52">
        <v>14</v>
      </c>
      <c r="E35" s="53" t="s">
        <v>86</v>
      </c>
    </row>
    <row r="36" spans="1:5" s="688" customFormat="1" ht="16.5" customHeight="1">
      <c r="A36" s="51" t="s">
        <v>87</v>
      </c>
      <c r="B36" s="52">
        <v>11</v>
      </c>
      <c r="C36" s="52">
        <v>630</v>
      </c>
      <c r="D36" s="52">
        <v>311</v>
      </c>
      <c r="E36" s="53" t="s">
        <v>88</v>
      </c>
    </row>
    <row r="37" spans="1:5" s="688" customFormat="1" ht="16.5" customHeight="1">
      <c r="A37" s="51" t="s">
        <v>89</v>
      </c>
      <c r="B37" s="52">
        <v>1</v>
      </c>
      <c r="C37" s="52">
        <v>0</v>
      </c>
      <c r="D37" s="52">
        <v>0</v>
      </c>
      <c r="E37" s="53" t="s">
        <v>90</v>
      </c>
    </row>
    <row r="38" spans="1:5" s="688" customFormat="1" ht="16.5" customHeight="1">
      <c r="A38" s="61" t="s">
        <v>91</v>
      </c>
      <c r="B38" s="557">
        <f>SUM(B39:B45)</f>
        <v>235</v>
      </c>
      <c r="C38" s="557">
        <f>SUM(C39:C45)</f>
        <v>23932</v>
      </c>
      <c r="D38" s="557">
        <f>SUM(D39:D45)</f>
        <v>11468</v>
      </c>
      <c r="E38" s="50" t="s">
        <v>92</v>
      </c>
    </row>
    <row r="39" spans="1:5" s="688" customFormat="1" ht="16.5" customHeight="1">
      <c r="A39" s="59" t="s">
        <v>93</v>
      </c>
      <c r="B39" s="52">
        <v>48</v>
      </c>
      <c r="C39" s="52">
        <v>4482</v>
      </c>
      <c r="D39" s="52">
        <v>2190</v>
      </c>
      <c r="E39" s="58" t="s">
        <v>94</v>
      </c>
    </row>
    <row r="40" spans="1:5" s="688" customFormat="1" ht="16.5" customHeight="1">
      <c r="A40" s="59" t="s">
        <v>95</v>
      </c>
      <c r="B40" s="52">
        <v>14</v>
      </c>
      <c r="C40" s="52">
        <v>750</v>
      </c>
      <c r="D40" s="52">
        <v>396</v>
      </c>
      <c r="E40" s="53" t="s">
        <v>96</v>
      </c>
    </row>
    <row r="41" spans="1:5" s="688" customFormat="1" ht="16.5" customHeight="1">
      <c r="A41" s="59" t="s">
        <v>97</v>
      </c>
      <c r="B41" s="52">
        <v>55</v>
      </c>
      <c r="C41" s="52">
        <v>6885</v>
      </c>
      <c r="D41" s="52">
        <v>3385</v>
      </c>
      <c r="E41" s="53" t="s">
        <v>98</v>
      </c>
    </row>
    <row r="42" spans="1:5" s="688" customFormat="1" ht="16.5" customHeight="1">
      <c r="A42" s="59" t="s">
        <v>99</v>
      </c>
      <c r="B42" s="52">
        <v>47</v>
      </c>
      <c r="C42" s="52">
        <v>5396</v>
      </c>
      <c r="D42" s="52">
        <v>2448</v>
      </c>
      <c r="E42" s="53" t="s">
        <v>100</v>
      </c>
    </row>
    <row r="43" spans="1:5" s="688" customFormat="1" ht="16.5" customHeight="1">
      <c r="A43" s="59" t="s">
        <v>101</v>
      </c>
      <c r="B43" s="52">
        <v>8</v>
      </c>
      <c r="C43" s="52">
        <v>443</v>
      </c>
      <c r="D43" s="52">
        <v>168</v>
      </c>
      <c r="E43" s="58" t="s">
        <v>102</v>
      </c>
    </row>
    <row r="44" spans="1:5" s="688" customFormat="1" ht="16.5" customHeight="1">
      <c r="A44" s="59" t="s">
        <v>103</v>
      </c>
      <c r="B44" s="52">
        <v>7</v>
      </c>
      <c r="C44" s="52">
        <v>659</v>
      </c>
      <c r="D44" s="52">
        <v>328</v>
      </c>
      <c r="E44" s="58" t="s">
        <v>104</v>
      </c>
    </row>
    <row r="45" spans="1:5" s="687" customFormat="1" ht="16.5" customHeight="1">
      <c r="A45" s="59" t="s">
        <v>105</v>
      </c>
      <c r="B45" s="52">
        <v>56</v>
      </c>
      <c r="C45" s="52">
        <v>5317</v>
      </c>
      <c r="D45" s="52">
        <v>2553</v>
      </c>
      <c r="E45" s="53" t="s">
        <v>106</v>
      </c>
    </row>
    <row r="46" spans="1:5" s="688" customFormat="1" ht="16.5" customHeight="1">
      <c r="A46" s="62" t="s">
        <v>107</v>
      </c>
      <c r="B46" s="557">
        <f>SUM(B47:B51)</f>
        <v>45</v>
      </c>
      <c r="C46" s="557">
        <f>SUM(C47:C51)</f>
        <v>4406</v>
      </c>
      <c r="D46" s="557">
        <f>SUM(D47:D51)</f>
        <v>2124</v>
      </c>
      <c r="E46" s="50" t="s">
        <v>108</v>
      </c>
    </row>
    <row r="47" spans="1:5" s="688" customFormat="1" ht="16.5" customHeight="1">
      <c r="A47" s="54" t="s">
        <v>109</v>
      </c>
      <c r="B47" s="52">
        <v>0</v>
      </c>
      <c r="C47" s="52">
        <v>0</v>
      </c>
      <c r="D47" s="52">
        <v>0</v>
      </c>
      <c r="E47" s="53" t="s">
        <v>110</v>
      </c>
    </row>
    <row r="48" spans="1:5" s="110" customFormat="1" ht="16.5" customHeight="1">
      <c r="A48" s="59" t="s">
        <v>111</v>
      </c>
      <c r="B48" s="52">
        <v>16</v>
      </c>
      <c r="C48" s="52">
        <v>1467</v>
      </c>
      <c r="D48" s="52">
        <v>681</v>
      </c>
      <c r="E48" s="53" t="s">
        <v>112</v>
      </c>
    </row>
    <row r="49" spans="1:5" s="688" customFormat="1" ht="16.5" customHeight="1">
      <c r="A49" s="59" t="s">
        <v>113</v>
      </c>
      <c r="B49" s="52">
        <v>8</v>
      </c>
      <c r="C49" s="52">
        <v>785</v>
      </c>
      <c r="D49" s="52">
        <v>415</v>
      </c>
      <c r="E49" s="53" t="s">
        <v>114</v>
      </c>
    </row>
    <row r="50" spans="1:5" s="688" customFormat="1" ht="16.5" customHeight="1">
      <c r="A50" s="59" t="s">
        <v>115</v>
      </c>
      <c r="B50" s="52">
        <v>5</v>
      </c>
      <c r="C50" s="52">
        <v>32</v>
      </c>
      <c r="D50" s="52">
        <v>16</v>
      </c>
      <c r="E50" s="53" t="s">
        <v>116</v>
      </c>
    </row>
    <row r="51" spans="1:5" s="688" customFormat="1" ht="16.5" customHeight="1">
      <c r="A51" s="59" t="s">
        <v>117</v>
      </c>
      <c r="B51" s="52">
        <v>16</v>
      </c>
      <c r="C51" s="52">
        <v>2122</v>
      </c>
      <c r="D51" s="52">
        <v>1012</v>
      </c>
      <c r="E51" s="58" t="s">
        <v>118</v>
      </c>
    </row>
    <row r="52" spans="1:5" s="687" customFormat="1" ht="12.75" customHeight="1">
      <c r="A52" s="1940"/>
      <c r="B52" s="1940"/>
      <c r="C52" s="1940"/>
      <c r="D52" s="1940"/>
      <c r="E52" s="1940"/>
    </row>
    <row r="53" spans="1:5" s="688" customFormat="1" ht="12.75" customHeight="1">
      <c r="A53" s="235"/>
      <c r="B53" s="235"/>
      <c r="D53" s="687"/>
      <c r="E53" s="331"/>
    </row>
    <row r="54" spans="1:5" s="688" customFormat="1" ht="34.15" customHeight="1">
      <c r="A54" s="237"/>
      <c r="B54" s="237"/>
      <c r="D54" s="690"/>
      <c r="E54" s="260"/>
    </row>
    <row r="55" spans="1:5" s="688" customFormat="1" ht="17.25" customHeight="1">
      <c r="A55" s="665" t="s">
        <v>652</v>
      </c>
      <c r="B55" s="691"/>
      <c r="C55" s="680"/>
      <c r="D55" s="1937" t="s">
        <v>653</v>
      </c>
      <c r="E55" s="1937"/>
    </row>
    <row r="56" spans="1:5" s="688" customFormat="1" ht="12.75" customHeight="1">
      <c r="A56" s="680"/>
      <c r="B56" s="692"/>
      <c r="C56" s="680"/>
      <c r="D56" s="680"/>
      <c r="E56" s="680"/>
    </row>
    <row r="57" spans="1:5" s="688" customFormat="1" ht="20.25" customHeight="1">
      <c r="A57" s="682" t="s">
        <v>689</v>
      </c>
      <c r="B57" s="693"/>
      <c r="C57" s="680"/>
      <c r="D57" s="1938" t="s">
        <v>2191</v>
      </c>
      <c r="E57" s="1938"/>
    </row>
    <row r="58" spans="1:5" s="688" customFormat="1" ht="24" customHeight="1">
      <c r="A58" s="680" t="s">
        <v>690</v>
      </c>
      <c r="B58" s="692"/>
      <c r="C58" s="680"/>
      <c r="D58" s="680"/>
      <c r="E58" s="684" t="s">
        <v>691</v>
      </c>
    </row>
    <row r="59" spans="1:5" s="688" customFormat="1" ht="15" customHeight="1">
      <c r="A59" s="680"/>
      <c r="B59" s="692"/>
      <c r="C59" s="680"/>
      <c r="D59" s="680"/>
      <c r="E59" s="681"/>
    </row>
    <row r="60" spans="1:5" s="688" customFormat="1" ht="15" customHeight="1">
      <c r="A60" s="680"/>
      <c r="B60" s="692"/>
      <c r="C60" s="1939" t="s">
        <v>692</v>
      </c>
      <c r="D60" s="1939"/>
      <c r="E60" s="681"/>
    </row>
    <row r="61" spans="1:5" s="687" customFormat="1" ht="15" customHeight="1">
      <c r="A61" s="1732" t="s">
        <v>2309</v>
      </c>
      <c r="B61" s="672" t="s">
        <v>265</v>
      </c>
      <c r="C61" s="685" t="s">
        <v>16</v>
      </c>
      <c r="D61" s="686" t="s">
        <v>278</v>
      </c>
      <c r="E61" s="1731" t="s">
        <v>2310</v>
      </c>
    </row>
    <row r="62" spans="1:5" s="688" customFormat="1" ht="15" customHeight="1">
      <c r="A62" s="167"/>
      <c r="B62" s="671" t="s">
        <v>266</v>
      </c>
      <c r="C62" s="685" t="s">
        <v>217</v>
      </c>
      <c r="D62" s="685" t="s">
        <v>218</v>
      </c>
      <c r="E62" s="170"/>
    </row>
    <row r="63" spans="1:5" s="688" customFormat="1" ht="15" customHeight="1">
      <c r="B63" s="695"/>
      <c r="C63" s="696"/>
      <c r="D63" s="696"/>
      <c r="E63" s="689"/>
    </row>
    <row r="64" spans="1:5" s="688" customFormat="1" ht="15" customHeight="1">
      <c r="A64" s="570"/>
      <c r="B64" s="556"/>
      <c r="C64" s="556"/>
      <c r="D64" s="557"/>
      <c r="E64" s="207"/>
    </row>
    <row r="65" spans="1:5" s="688" customFormat="1" ht="15" customHeight="1">
      <c r="A65" s="65" t="s">
        <v>121</v>
      </c>
      <c r="B65" s="556">
        <f>SUM(B66:B74)</f>
        <v>455</v>
      </c>
      <c r="C65" s="556">
        <f>SUM(C66:C74)</f>
        <v>45032</v>
      </c>
      <c r="D65" s="556">
        <f>SUM(D66:D74)</f>
        <v>21978</v>
      </c>
      <c r="E65" s="66" t="s">
        <v>122</v>
      </c>
    </row>
    <row r="66" spans="1:5" s="688" customFormat="1" ht="15" customHeight="1">
      <c r="A66" s="201" t="s">
        <v>123</v>
      </c>
      <c r="B66" s="52">
        <v>18</v>
      </c>
      <c r="C66" s="52">
        <v>1601</v>
      </c>
      <c r="D66" s="52">
        <v>698</v>
      </c>
      <c r="E66" s="202" t="s">
        <v>124</v>
      </c>
    </row>
    <row r="67" spans="1:5" s="687" customFormat="1" ht="15" customHeight="1">
      <c r="A67" s="201" t="s">
        <v>125</v>
      </c>
      <c r="B67" s="52">
        <v>43</v>
      </c>
      <c r="C67" s="52">
        <v>2511</v>
      </c>
      <c r="D67" s="52">
        <v>1274</v>
      </c>
      <c r="E67" s="202" t="s">
        <v>126</v>
      </c>
    </row>
    <row r="68" spans="1:5" s="688" customFormat="1" ht="15" customHeight="1">
      <c r="A68" s="201" t="s">
        <v>223</v>
      </c>
      <c r="B68" s="176">
        <v>276</v>
      </c>
      <c r="C68" s="176">
        <v>31480</v>
      </c>
      <c r="D68" s="176">
        <v>15320</v>
      </c>
      <c r="E68" s="202" t="s">
        <v>128</v>
      </c>
    </row>
    <row r="69" spans="1:5" s="688" customFormat="1" ht="15" customHeight="1">
      <c r="A69" s="201" t="s">
        <v>129</v>
      </c>
      <c r="B69" s="52">
        <v>29</v>
      </c>
      <c r="C69" s="52">
        <v>3621</v>
      </c>
      <c r="D69" s="52">
        <v>1727</v>
      </c>
      <c r="E69" s="202" t="s">
        <v>130</v>
      </c>
    </row>
    <row r="70" spans="1:5" s="688" customFormat="1" ht="15" customHeight="1">
      <c r="A70" s="201" t="s">
        <v>131</v>
      </c>
      <c r="B70" s="52">
        <v>8</v>
      </c>
      <c r="C70" s="52">
        <v>405</v>
      </c>
      <c r="D70" s="52">
        <v>212</v>
      </c>
      <c r="E70" s="202" t="s">
        <v>132</v>
      </c>
    </row>
    <row r="71" spans="1:5" s="688" customFormat="1" ht="15" customHeight="1">
      <c r="A71" s="201" t="s">
        <v>133</v>
      </c>
      <c r="B71" s="52">
        <v>31</v>
      </c>
      <c r="C71" s="52">
        <v>3021</v>
      </c>
      <c r="D71" s="52">
        <v>1541</v>
      </c>
      <c r="E71" s="202" t="s">
        <v>134</v>
      </c>
    </row>
    <row r="72" spans="1:5" s="688" customFormat="1" ht="15" customHeight="1">
      <c r="A72" s="201" t="s">
        <v>135</v>
      </c>
      <c r="B72" s="52">
        <v>23</v>
      </c>
      <c r="C72" s="52">
        <v>761</v>
      </c>
      <c r="D72" s="52">
        <v>378</v>
      </c>
      <c r="E72" s="202" t="s">
        <v>136</v>
      </c>
    </row>
    <row r="73" spans="1:5" s="688" customFormat="1" ht="15" customHeight="1">
      <c r="A73" s="201" t="s">
        <v>137</v>
      </c>
      <c r="B73" s="52">
        <v>22</v>
      </c>
      <c r="C73" s="52">
        <v>1400</v>
      </c>
      <c r="D73" s="52">
        <v>704</v>
      </c>
      <c r="E73" s="202" t="s">
        <v>138</v>
      </c>
    </row>
    <row r="74" spans="1:5" s="687" customFormat="1" ht="15" customHeight="1">
      <c r="A74" s="201" t="s">
        <v>139</v>
      </c>
      <c r="B74" s="52">
        <v>5</v>
      </c>
      <c r="C74" s="52">
        <v>232</v>
      </c>
      <c r="D74" s="52">
        <v>124</v>
      </c>
      <c r="E74" s="202" t="s">
        <v>140</v>
      </c>
    </row>
    <row r="75" spans="1:5" ht="15" customHeight="1">
      <c r="A75" s="71" t="s">
        <v>141</v>
      </c>
      <c r="B75" s="556">
        <f>SUM(B76:B83)</f>
        <v>95</v>
      </c>
      <c r="C75" s="556">
        <f>SUM(C76:C83)</f>
        <v>12518</v>
      </c>
      <c r="D75" s="556">
        <f>SUM(D76:D83)</f>
        <v>6211</v>
      </c>
      <c r="E75" s="72" t="s">
        <v>142</v>
      </c>
    </row>
    <row r="76" spans="1:5" ht="15" customHeight="1">
      <c r="A76" s="201" t="s">
        <v>143</v>
      </c>
      <c r="B76" s="52">
        <v>2</v>
      </c>
      <c r="C76" s="52">
        <v>33</v>
      </c>
      <c r="D76" s="52">
        <v>19</v>
      </c>
      <c r="E76" s="202" t="s">
        <v>144</v>
      </c>
    </row>
    <row r="77" spans="1:5" ht="15" customHeight="1">
      <c r="A77" s="201" t="s">
        <v>145</v>
      </c>
      <c r="B77" s="52">
        <v>2</v>
      </c>
      <c r="C77" s="52">
        <v>39</v>
      </c>
      <c r="D77" s="52">
        <v>21</v>
      </c>
      <c r="E77" s="202" t="s">
        <v>146</v>
      </c>
    </row>
    <row r="78" spans="1:5" ht="15" customHeight="1">
      <c r="A78" s="201" t="s">
        <v>147</v>
      </c>
      <c r="B78" s="52">
        <v>6</v>
      </c>
      <c r="C78" s="52">
        <v>690</v>
      </c>
      <c r="D78" s="52">
        <v>341</v>
      </c>
      <c r="E78" s="202" t="s">
        <v>148</v>
      </c>
    </row>
    <row r="79" spans="1:5" ht="15" customHeight="1">
      <c r="A79" s="201" t="s">
        <v>149</v>
      </c>
      <c r="B79" s="52">
        <v>1</v>
      </c>
      <c r="C79" s="52">
        <v>27</v>
      </c>
      <c r="D79" s="52">
        <v>8</v>
      </c>
      <c r="E79" s="202" t="s">
        <v>150</v>
      </c>
    </row>
    <row r="80" spans="1:5" ht="15" customHeight="1">
      <c r="A80" s="201" t="s">
        <v>151</v>
      </c>
      <c r="B80" s="52">
        <v>69</v>
      </c>
      <c r="C80" s="52">
        <v>9002</v>
      </c>
      <c r="D80" s="52">
        <v>4215</v>
      </c>
      <c r="E80" s="202" t="s">
        <v>152</v>
      </c>
    </row>
    <row r="81" spans="1:5" ht="15" customHeight="1">
      <c r="A81" s="201" t="s">
        <v>153</v>
      </c>
      <c r="B81" s="52">
        <v>5</v>
      </c>
      <c r="C81" s="52">
        <v>1087</v>
      </c>
      <c r="D81" s="52">
        <v>742</v>
      </c>
      <c r="E81" s="202" t="s">
        <v>154</v>
      </c>
    </row>
    <row r="82" spans="1:5" ht="15" customHeight="1">
      <c r="A82" s="201" t="s">
        <v>155</v>
      </c>
      <c r="B82" s="52">
        <v>9</v>
      </c>
      <c r="C82" s="52">
        <v>1347</v>
      </c>
      <c r="D82" s="52">
        <v>711</v>
      </c>
      <c r="E82" s="202" t="s">
        <v>1868</v>
      </c>
    </row>
    <row r="83" spans="1:5" ht="15" customHeight="1">
      <c r="A83" s="201" t="s">
        <v>156</v>
      </c>
      <c r="B83" s="52">
        <v>1</v>
      </c>
      <c r="C83" s="52">
        <v>293</v>
      </c>
      <c r="D83" s="52">
        <v>154</v>
      </c>
      <c r="E83" s="202" t="s">
        <v>157</v>
      </c>
    </row>
    <row r="84" spans="1:5" ht="15" customHeight="1">
      <c r="A84" s="73" t="s">
        <v>158</v>
      </c>
      <c r="B84" s="556">
        <f>SUM(B85:B89)</f>
        <v>12</v>
      </c>
      <c r="C84" s="556">
        <f>SUM(C85:C89)</f>
        <v>542</v>
      </c>
      <c r="D84" s="556">
        <f>SUM(D85:D89)</f>
        <v>265</v>
      </c>
      <c r="E84" s="66" t="s">
        <v>159</v>
      </c>
    </row>
    <row r="85" spans="1:5" ht="15" customHeight="1">
      <c r="A85" s="201" t="s">
        <v>160</v>
      </c>
      <c r="B85" s="52">
        <v>9</v>
      </c>
      <c r="C85" s="52">
        <v>530</v>
      </c>
      <c r="D85" s="52">
        <v>263</v>
      </c>
      <c r="E85" s="202" t="s">
        <v>161</v>
      </c>
    </row>
    <row r="86" spans="1:5" ht="15" customHeight="1">
      <c r="A86" s="201" t="s">
        <v>162</v>
      </c>
      <c r="B86" s="52">
        <v>2</v>
      </c>
      <c r="C86" s="52">
        <v>12</v>
      </c>
      <c r="D86" s="52">
        <v>2</v>
      </c>
      <c r="E86" s="202" t="s">
        <v>163</v>
      </c>
    </row>
    <row r="87" spans="1:5" ht="15" customHeight="1">
      <c r="A87" s="201" t="s">
        <v>164</v>
      </c>
      <c r="B87" s="52">
        <v>0</v>
      </c>
      <c r="C87" s="52">
        <v>0</v>
      </c>
      <c r="D87" s="52">
        <v>0</v>
      </c>
      <c r="E87" s="202" t="s">
        <v>165</v>
      </c>
    </row>
    <row r="88" spans="1:5" ht="15" customHeight="1">
      <c r="A88" s="201" t="s">
        <v>166</v>
      </c>
      <c r="B88" s="52">
        <v>0</v>
      </c>
      <c r="C88" s="52">
        <v>0</v>
      </c>
      <c r="D88" s="52">
        <v>0</v>
      </c>
      <c r="E88" s="202" t="s">
        <v>167</v>
      </c>
    </row>
    <row r="89" spans="1:5" ht="15" customHeight="1">
      <c r="A89" s="201" t="s">
        <v>168</v>
      </c>
      <c r="B89" s="52">
        <v>1</v>
      </c>
      <c r="C89" s="52">
        <v>0</v>
      </c>
      <c r="D89" s="52">
        <v>0</v>
      </c>
      <c r="E89" s="202" t="s">
        <v>169</v>
      </c>
    </row>
    <row r="90" spans="1:5" ht="15" customHeight="1">
      <c r="A90" s="71" t="s">
        <v>170</v>
      </c>
      <c r="B90" s="556">
        <f>SUM(B91:B96)</f>
        <v>75</v>
      </c>
      <c r="C90" s="556">
        <f>SUM(C91:C96)</f>
        <v>9000</v>
      </c>
      <c r="D90" s="556">
        <f>SUM(D91:D96)</f>
        <v>3992</v>
      </c>
      <c r="E90" s="72" t="s">
        <v>171</v>
      </c>
    </row>
    <row r="91" spans="1:5" ht="15" customHeight="1">
      <c r="A91" s="201" t="s">
        <v>172</v>
      </c>
      <c r="B91" s="52">
        <v>48</v>
      </c>
      <c r="C91" s="52">
        <v>6207</v>
      </c>
      <c r="D91" s="52">
        <v>2749</v>
      </c>
      <c r="E91" s="202" t="s">
        <v>173</v>
      </c>
    </row>
    <row r="92" spans="1:5" ht="15" customHeight="1">
      <c r="A92" s="201" t="s">
        <v>174</v>
      </c>
      <c r="B92" s="52">
        <v>0</v>
      </c>
      <c r="C92" s="52">
        <v>0</v>
      </c>
      <c r="D92" s="52">
        <v>0</v>
      </c>
      <c r="E92" s="202" t="s">
        <v>1870</v>
      </c>
    </row>
    <row r="93" spans="1:5" ht="15" customHeight="1">
      <c r="A93" s="201" t="s">
        <v>176</v>
      </c>
      <c r="B93" s="52">
        <v>18</v>
      </c>
      <c r="C93" s="52">
        <v>1941</v>
      </c>
      <c r="D93" s="52">
        <v>878</v>
      </c>
      <c r="E93" s="202" t="s">
        <v>1875</v>
      </c>
    </row>
    <row r="94" spans="1:5" ht="15" customHeight="1">
      <c r="A94" s="201" t="s">
        <v>178</v>
      </c>
      <c r="B94" s="52">
        <v>6</v>
      </c>
      <c r="C94" s="52">
        <v>709</v>
      </c>
      <c r="D94" s="52">
        <v>297</v>
      </c>
      <c r="E94" s="202" t="s">
        <v>179</v>
      </c>
    </row>
    <row r="95" spans="1:5" ht="15" customHeight="1">
      <c r="A95" s="201" t="s">
        <v>180</v>
      </c>
      <c r="B95" s="52">
        <v>0</v>
      </c>
      <c r="C95" s="52">
        <v>0</v>
      </c>
      <c r="D95" s="52">
        <v>0</v>
      </c>
      <c r="E95" s="202" t="s">
        <v>181</v>
      </c>
    </row>
    <row r="96" spans="1:5" ht="15" customHeight="1">
      <c r="A96" s="201" t="s">
        <v>182</v>
      </c>
      <c r="B96" s="52">
        <v>3</v>
      </c>
      <c r="C96" s="52">
        <v>143</v>
      </c>
      <c r="D96" s="52">
        <v>68</v>
      </c>
      <c r="E96" s="202" t="s">
        <v>183</v>
      </c>
    </row>
    <row r="97" spans="1:5" ht="15" customHeight="1">
      <c r="A97" s="74" t="s">
        <v>184</v>
      </c>
      <c r="B97" s="556">
        <f>SUM(B98:B101)</f>
        <v>3</v>
      </c>
      <c r="C97" s="556">
        <f>SUM(C98:C101)</f>
        <v>147</v>
      </c>
      <c r="D97" s="556">
        <f>SUM(D98:D101)</f>
        <v>49</v>
      </c>
      <c r="E97" s="72" t="s">
        <v>185</v>
      </c>
    </row>
    <row r="98" spans="1:5" ht="15" customHeight="1">
      <c r="A98" s="201" t="s">
        <v>186</v>
      </c>
      <c r="B98" s="52">
        <v>0</v>
      </c>
      <c r="C98" s="52">
        <v>0</v>
      </c>
      <c r="D98" s="52">
        <v>0</v>
      </c>
      <c r="E98" s="202" t="s">
        <v>187</v>
      </c>
    </row>
    <row r="99" spans="1:5" ht="15" customHeight="1">
      <c r="A99" s="201" t="s">
        <v>188</v>
      </c>
      <c r="B99" s="52">
        <v>1</v>
      </c>
      <c r="C99" s="52">
        <v>0</v>
      </c>
      <c r="D99" s="52">
        <v>0</v>
      </c>
      <c r="E99" s="202" t="s">
        <v>189</v>
      </c>
    </row>
    <row r="100" spans="1:5" ht="15" customHeight="1">
      <c r="A100" s="201" t="s">
        <v>190</v>
      </c>
      <c r="B100" s="52">
        <v>0</v>
      </c>
      <c r="C100" s="52">
        <v>0</v>
      </c>
      <c r="D100" s="52">
        <v>0</v>
      </c>
      <c r="E100" s="202" t="s">
        <v>191</v>
      </c>
    </row>
    <row r="101" spans="1:5" ht="15" customHeight="1">
      <c r="A101" s="201" t="s">
        <v>192</v>
      </c>
      <c r="B101" s="52">
        <v>2</v>
      </c>
      <c r="C101" s="52">
        <v>147</v>
      </c>
      <c r="D101" s="52">
        <v>49</v>
      </c>
      <c r="E101" s="202" t="s">
        <v>193</v>
      </c>
    </row>
    <row r="102" spans="1:5" ht="15" customHeight="1">
      <c r="A102" s="65" t="s">
        <v>194</v>
      </c>
      <c r="B102" s="556">
        <f>SUM(B103:B106)</f>
        <v>48</v>
      </c>
      <c r="C102" s="556">
        <f>SUM(C103:C106)</f>
        <v>3737</v>
      </c>
      <c r="D102" s="556">
        <f>SUM(D103:D106)</f>
        <v>1596</v>
      </c>
      <c r="E102" s="72" t="s">
        <v>195</v>
      </c>
    </row>
    <row r="103" spans="1:5" ht="15" customHeight="1">
      <c r="A103" s="201" t="s">
        <v>196</v>
      </c>
      <c r="B103" s="52">
        <v>0</v>
      </c>
      <c r="C103" s="52">
        <v>0</v>
      </c>
      <c r="D103" s="52">
        <v>0</v>
      </c>
      <c r="E103" s="202" t="s">
        <v>197</v>
      </c>
    </row>
    <row r="104" spans="1:5" ht="15" customHeight="1">
      <c r="A104" s="201" t="s">
        <v>198</v>
      </c>
      <c r="B104" s="52">
        <v>7</v>
      </c>
      <c r="C104" s="52">
        <v>495</v>
      </c>
      <c r="D104" s="52">
        <v>188</v>
      </c>
      <c r="E104" s="202" t="s">
        <v>199</v>
      </c>
    </row>
    <row r="105" spans="1:5" ht="15" customHeight="1">
      <c r="A105" s="201" t="s">
        <v>200</v>
      </c>
      <c r="B105" s="52">
        <v>41</v>
      </c>
      <c r="C105" s="52">
        <v>3242</v>
      </c>
      <c r="D105" s="52">
        <v>1408</v>
      </c>
      <c r="E105" s="202" t="s">
        <v>201</v>
      </c>
    </row>
    <row r="106" spans="1:5" ht="15" customHeight="1">
      <c r="A106" s="201" t="s">
        <v>202</v>
      </c>
      <c r="B106" s="52">
        <v>0</v>
      </c>
      <c r="C106" s="52">
        <v>0</v>
      </c>
      <c r="D106" s="52">
        <v>0</v>
      </c>
      <c r="E106" s="202" t="s">
        <v>203</v>
      </c>
    </row>
    <row r="107" spans="1:5" ht="15" customHeight="1">
      <c r="A107" s="74" t="s">
        <v>204</v>
      </c>
      <c r="B107" s="556">
        <f>SUM(B108:B109)</f>
        <v>7</v>
      </c>
      <c r="C107" s="556">
        <f>SUM(C108:C109)</f>
        <v>502</v>
      </c>
      <c r="D107" s="556">
        <f>SUM(D108:D109)</f>
        <v>200</v>
      </c>
      <c r="E107" s="72" t="s">
        <v>205</v>
      </c>
    </row>
    <row r="108" spans="1:5" ht="15" customHeight="1">
      <c r="A108" s="75" t="s">
        <v>206</v>
      </c>
      <c r="B108" s="52">
        <v>0</v>
      </c>
      <c r="C108" s="52">
        <v>0</v>
      </c>
      <c r="D108" s="52">
        <v>0</v>
      </c>
      <c r="E108" s="76" t="s">
        <v>2517</v>
      </c>
    </row>
    <row r="109" spans="1:5" ht="15" customHeight="1">
      <c r="A109" s="51" t="s">
        <v>208</v>
      </c>
      <c r="B109" s="52">
        <v>7</v>
      </c>
      <c r="C109" s="52">
        <v>502</v>
      </c>
      <c r="D109" s="52">
        <v>200</v>
      </c>
      <c r="E109" s="76" t="s">
        <v>2516</v>
      </c>
    </row>
    <row r="110" spans="1:5" ht="15" customHeight="1">
      <c r="A110" s="204" t="s">
        <v>226</v>
      </c>
      <c r="B110" s="205">
        <f>B107+B102+B97+B90+B84+B75+B65+B46+B38+B28+B19+B10</f>
        <v>1272</v>
      </c>
      <c r="C110" s="205">
        <f>C107+C102+C97+C90+C84+C75+C65+C46+C38+C28+C19+C10</f>
        <v>124984</v>
      </c>
      <c r="D110" s="205">
        <f>D107+D102+D97+D90+D84+D75+D65+D46+D38+D28+D19+D10</f>
        <v>60214</v>
      </c>
      <c r="E110" s="206" t="s">
        <v>16</v>
      </c>
    </row>
    <row r="111" spans="1:5" ht="15" customHeight="1">
      <c r="A111" s="225" t="s">
        <v>2518</v>
      </c>
      <c r="B111" s="52">
        <v>0</v>
      </c>
      <c r="C111" s="52">
        <v>11258</v>
      </c>
      <c r="D111" s="52">
        <v>5479</v>
      </c>
      <c r="E111" s="202" t="s">
        <v>2519</v>
      </c>
    </row>
    <row r="112" spans="1:5" ht="15" customHeight="1">
      <c r="A112" s="694" t="s">
        <v>693</v>
      </c>
      <c r="B112" s="556">
        <f>B111+B110</f>
        <v>1272</v>
      </c>
      <c r="C112" s="556">
        <f t="shared" ref="C112:D112" si="0">C111+C110</f>
        <v>136242</v>
      </c>
      <c r="D112" s="556">
        <f t="shared" si="0"/>
        <v>65693</v>
      </c>
      <c r="E112" s="697" t="s">
        <v>227</v>
      </c>
    </row>
    <row r="113" spans="1:5" ht="15" customHeight="1">
      <c r="B113" s="692"/>
      <c r="C113" s="692"/>
      <c r="D113" s="692"/>
    </row>
    <row r="114" spans="1:5" ht="15" customHeight="1">
      <c r="A114" s="31" t="s">
        <v>1873</v>
      </c>
      <c r="B114" s="31"/>
      <c r="C114" s="31"/>
      <c r="D114" s="31"/>
      <c r="E114" s="32" t="s">
        <v>1872</v>
      </c>
    </row>
    <row r="115" spans="1:5" ht="15" customHeight="1">
      <c r="B115" s="692"/>
    </row>
    <row r="116" spans="1:5" ht="15" customHeight="1"/>
    <row r="117" spans="1:5" ht="15" customHeight="1"/>
    <row r="118" spans="1:5" ht="15" customHeight="1"/>
    <row r="119" spans="1:5" ht="15" customHeight="1"/>
    <row r="120" spans="1:5" ht="15" customHeight="1"/>
    <row r="121" spans="1:5" ht="15" customHeight="1"/>
    <row r="122" spans="1:5" ht="15" customHeight="1"/>
    <row r="123" spans="1:5" ht="15" customHeight="1"/>
    <row r="124" spans="1:5" ht="15" customHeight="1"/>
    <row r="125" spans="1:5" ht="15" customHeight="1"/>
    <row r="126" spans="1:5" ht="15" customHeight="1"/>
    <row r="127" spans="1:5" ht="15" customHeight="1"/>
    <row r="128" spans="1:5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</sheetData>
  <mergeCells count="7">
    <mergeCell ref="D57:E57"/>
    <mergeCell ref="C60:D60"/>
    <mergeCell ref="D1:E1"/>
    <mergeCell ref="D3:E3"/>
    <mergeCell ref="C6:D6"/>
    <mergeCell ref="A52:E52"/>
    <mergeCell ref="D55:E55"/>
  </mergeCells>
  <pageMargins left="0.78740157480314965" right="0.78740157480314965" top="3.6666666666666667E-2" bottom="0.27500000000000002" header="0.51181102362204722" footer="0.51181102362204722"/>
  <pageSetup paperSize="9" scale="77" orientation="portrait" r:id="rId1"/>
  <headerFooter alignWithMargins="0"/>
  <rowBreaks count="1" manualBreakCount="1">
    <brk id="54" max="1638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syncVertical="1" syncRef="A29">
    <tabColor rgb="FFFFFF00"/>
  </sheetPr>
  <dimension ref="A1:H84"/>
  <sheetViews>
    <sheetView showGridLines="0" view="pageLayout" topLeftCell="A29" zoomScale="70" zoomScalePageLayoutView="70" workbookViewId="0">
      <selection activeCell="F15" sqref="F15"/>
    </sheetView>
  </sheetViews>
  <sheetFormatPr defaultColWidth="11" defaultRowHeight="13"/>
  <cols>
    <col min="1" max="1" width="25.81640625" style="699" customWidth="1"/>
    <col min="2" max="2" width="10.7265625" style="699" customWidth="1"/>
    <col min="3" max="3" width="11" style="699" customWidth="1"/>
    <col min="4" max="4" width="10.1796875" style="699" customWidth="1"/>
    <col min="5" max="5" width="10" style="699" customWidth="1"/>
    <col min="6" max="6" width="10.26953125" style="699" customWidth="1"/>
    <col min="7" max="7" width="10.81640625" style="699" customWidth="1"/>
    <col min="8" max="8" width="24.7265625" style="699" customWidth="1"/>
    <col min="9" max="240" width="11" style="699"/>
    <col min="241" max="241" width="30" style="699" customWidth="1"/>
    <col min="242" max="242" width="8.81640625" style="699" customWidth="1"/>
    <col min="243" max="244" width="8.453125" style="699" customWidth="1"/>
    <col min="245" max="247" width="7.7265625" style="699" customWidth="1"/>
    <col min="248" max="248" width="25.7265625" style="699" customWidth="1"/>
    <col min="249" max="249" width="27.7265625" style="699" customWidth="1"/>
    <col min="250" max="496" width="11" style="699"/>
    <col min="497" max="497" width="30" style="699" customWidth="1"/>
    <col min="498" max="498" width="8.81640625" style="699" customWidth="1"/>
    <col min="499" max="500" width="8.453125" style="699" customWidth="1"/>
    <col min="501" max="503" width="7.7265625" style="699" customWidth="1"/>
    <col min="504" max="504" width="25.7265625" style="699" customWidth="1"/>
    <col min="505" max="505" width="27.7265625" style="699" customWidth="1"/>
    <col min="506" max="752" width="11" style="699"/>
    <col min="753" max="753" width="30" style="699" customWidth="1"/>
    <col min="754" max="754" width="8.81640625" style="699" customWidth="1"/>
    <col min="755" max="756" width="8.453125" style="699" customWidth="1"/>
    <col min="757" max="759" width="7.7265625" style="699" customWidth="1"/>
    <col min="760" max="760" width="25.7265625" style="699" customWidth="1"/>
    <col min="761" max="761" width="27.7265625" style="699" customWidth="1"/>
    <col min="762" max="1008" width="11" style="699"/>
    <col min="1009" max="1009" width="30" style="699" customWidth="1"/>
    <col min="1010" max="1010" width="8.81640625" style="699" customWidth="1"/>
    <col min="1011" max="1012" width="8.453125" style="699" customWidth="1"/>
    <col min="1013" max="1015" width="7.7265625" style="699" customWidth="1"/>
    <col min="1016" max="1016" width="25.7265625" style="699" customWidth="1"/>
    <col min="1017" max="1017" width="27.7265625" style="699" customWidth="1"/>
    <col min="1018" max="1264" width="11" style="699"/>
    <col min="1265" max="1265" width="30" style="699" customWidth="1"/>
    <col min="1266" max="1266" width="8.81640625" style="699" customWidth="1"/>
    <col min="1267" max="1268" width="8.453125" style="699" customWidth="1"/>
    <col min="1269" max="1271" width="7.7265625" style="699" customWidth="1"/>
    <col min="1272" max="1272" width="25.7265625" style="699" customWidth="1"/>
    <col min="1273" max="1273" width="27.7265625" style="699" customWidth="1"/>
    <col min="1274" max="1520" width="11" style="699"/>
    <col min="1521" max="1521" width="30" style="699" customWidth="1"/>
    <col min="1522" max="1522" width="8.81640625" style="699" customWidth="1"/>
    <col min="1523" max="1524" width="8.453125" style="699" customWidth="1"/>
    <col min="1525" max="1527" width="7.7265625" style="699" customWidth="1"/>
    <col min="1528" max="1528" width="25.7265625" style="699" customWidth="1"/>
    <col min="1529" max="1529" width="27.7265625" style="699" customWidth="1"/>
    <col min="1530" max="1776" width="11" style="699"/>
    <col min="1777" max="1777" width="30" style="699" customWidth="1"/>
    <col min="1778" max="1778" width="8.81640625" style="699" customWidth="1"/>
    <col min="1779" max="1780" width="8.453125" style="699" customWidth="1"/>
    <col min="1781" max="1783" width="7.7265625" style="699" customWidth="1"/>
    <col min="1784" max="1784" width="25.7265625" style="699" customWidth="1"/>
    <col min="1785" max="1785" width="27.7265625" style="699" customWidth="1"/>
    <col min="1786" max="2032" width="11" style="699"/>
    <col min="2033" max="2033" width="30" style="699" customWidth="1"/>
    <col min="2034" max="2034" width="8.81640625" style="699" customWidth="1"/>
    <col min="2035" max="2036" width="8.453125" style="699" customWidth="1"/>
    <col min="2037" max="2039" width="7.7265625" style="699" customWidth="1"/>
    <col min="2040" max="2040" width="25.7265625" style="699" customWidth="1"/>
    <col min="2041" max="2041" width="27.7265625" style="699" customWidth="1"/>
    <col min="2042" max="2288" width="11" style="699"/>
    <col min="2289" max="2289" width="30" style="699" customWidth="1"/>
    <col min="2290" max="2290" width="8.81640625" style="699" customWidth="1"/>
    <col min="2291" max="2292" width="8.453125" style="699" customWidth="1"/>
    <col min="2293" max="2295" width="7.7265625" style="699" customWidth="1"/>
    <col min="2296" max="2296" width="25.7265625" style="699" customWidth="1"/>
    <col min="2297" max="2297" width="27.7265625" style="699" customWidth="1"/>
    <col min="2298" max="2544" width="11" style="699"/>
    <col min="2545" max="2545" width="30" style="699" customWidth="1"/>
    <col min="2546" max="2546" width="8.81640625" style="699" customWidth="1"/>
    <col min="2547" max="2548" width="8.453125" style="699" customWidth="1"/>
    <col min="2549" max="2551" width="7.7265625" style="699" customWidth="1"/>
    <col min="2552" max="2552" width="25.7265625" style="699" customWidth="1"/>
    <col min="2553" max="2553" width="27.7265625" style="699" customWidth="1"/>
    <col min="2554" max="2800" width="11" style="699"/>
    <col min="2801" max="2801" width="30" style="699" customWidth="1"/>
    <col min="2802" max="2802" width="8.81640625" style="699" customWidth="1"/>
    <col min="2803" max="2804" width="8.453125" style="699" customWidth="1"/>
    <col min="2805" max="2807" width="7.7265625" style="699" customWidth="1"/>
    <col min="2808" max="2808" width="25.7265625" style="699" customWidth="1"/>
    <col min="2809" max="2809" width="27.7265625" style="699" customWidth="1"/>
    <col min="2810" max="3056" width="11" style="699"/>
    <col min="3057" max="3057" width="30" style="699" customWidth="1"/>
    <col min="3058" max="3058" width="8.81640625" style="699" customWidth="1"/>
    <col min="3059" max="3060" width="8.453125" style="699" customWidth="1"/>
    <col min="3061" max="3063" width="7.7265625" style="699" customWidth="1"/>
    <col min="3064" max="3064" width="25.7265625" style="699" customWidth="1"/>
    <col min="3065" max="3065" width="27.7265625" style="699" customWidth="1"/>
    <col min="3066" max="3312" width="11" style="699"/>
    <col min="3313" max="3313" width="30" style="699" customWidth="1"/>
    <col min="3314" max="3314" width="8.81640625" style="699" customWidth="1"/>
    <col min="3315" max="3316" width="8.453125" style="699" customWidth="1"/>
    <col min="3317" max="3319" width="7.7265625" style="699" customWidth="1"/>
    <col min="3320" max="3320" width="25.7265625" style="699" customWidth="1"/>
    <col min="3321" max="3321" width="27.7265625" style="699" customWidth="1"/>
    <col min="3322" max="3568" width="11" style="699"/>
    <col min="3569" max="3569" width="30" style="699" customWidth="1"/>
    <col min="3570" max="3570" width="8.81640625" style="699" customWidth="1"/>
    <col min="3571" max="3572" width="8.453125" style="699" customWidth="1"/>
    <col min="3573" max="3575" width="7.7265625" style="699" customWidth="1"/>
    <col min="3576" max="3576" width="25.7265625" style="699" customWidth="1"/>
    <col min="3577" max="3577" width="27.7265625" style="699" customWidth="1"/>
    <col min="3578" max="3824" width="11" style="699"/>
    <col min="3825" max="3825" width="30" style="699" customWidth="1"/>
    <col min="3826" max="3826" width="8.81640625" style="699" customWidth="1"/>
    <col min="3827" max="3828" width="8.453125" style="699" customWidth="1"/>
    <col min="3829" max="3831" width="7.7265625" style="699" customWidth="1"/>
    <col min="3832" max="3832" width="25.7265625" style="699" customWidth="1"/>
    <col min="3833" max="3833" width="27.7265625" style="699" customWidth="1"/>
    <col min="3834" max="4080" width="11" style="699"/>
    <col min="4081" max="4081" width="30" style="699" customWidth="1"/>
    <col min="4082" max="4082" width="8.81640625" style="699" customWidth="1"/>
    <col min="4083" max="4084" width="8.453125" style="699" customWidth="1"/>
    <col min="4085" max="4087" width="7.7265625" style="699" customWidth="1"/>
    <col min="4088" max="4088" width="25.7265625" style="699" customWidth="1"/>
    <col min="4089" max="4089" width="27.7265625" style="699" customWidth="1"/>
    <col min="4090" max="4336" width="11" style="699"/>
    <col min="4337" max="4337" width="30" style="699" customWidth="1"/>
    <col min="4338" max="4338" width="8.81640625" style="699" customWidth="1"/>
    <col min="4339" max="4340" width="8.453125" style="699" customWidth="1"/>
    <col min="4341" max="4343" width="7.7265625" style="699" customWidth="1"/>
    <col min="4344" max="4344" width="25.7265625" style="699" customWidth="1"/>
    <col min="4345" max="4345" width="27.7265625" style="699" customWidth="1"/>
    <col min="4346" max="4592" width="11" style="699"/>
    <col min="4593" max="4593" width="30" style="699" customWidth="1"/>
    <col min="4594" max="4594" width="8.81640625" style="699" customWidth="1"/>
    <col min="4595" max="4596" width="8.453125" style="699" customWidth="1"/>
    <col min="4597" max="4599" width="7.7265625" style="699" customWidth="1"/>
    <col min="4600" max="4600" width="25.7265625" style="699" customWidth="1"/>
    <col min="4601" max="4601" width="27.7265625" style="699" customWidth="1"/>
    <col min="4602" max="4848" width="11" style="699"/>
    <col min="4849" max="4849" width="30" style="699" customWidth="1"/>
    <col min="4850" max="4850" width="8.81640625" style="699" customWidth="1"/>
    <col min="4851" max="4852" width="8.453125" style="699" customWidth="1"/>
    <col min="4853" max="4855" width="7.7265625" style="699" customWidth="1"/>
    <col min="4856" max="4856" width="25.7265625" style="699" customWidth="1"/>
    <col min="4857" max="4857" width="27.7265625" style="699" customWidth="1"/>
    <col min="4858" max="5104" width="11" style="699"/>
    <col min="5105" max="5105" width="30" style="699" customWidth="1"/>
    <col min="5106" max="5106" width="8.81640625" style="699" customWidth="1"/>
    <col min="5107" max="5108" width="8.453125" style="699" customWidth="1"/>
    <col min="5109" max="5111" width="7.7265625" style="699" customWidth="1"/>
    <col min="5112" max="5112" width="25.7265625" style="699" customWidth="1"/>
    <col min="5113" max="5113" width="27.7265625" style="699" customWidth="1"/>
    <col min="5114" max="5360" width="11" style="699"/>
    <col min="5361" max="5361" width="30" style="699" customWidth="1"/>
    <col min="5362" max="5362" width="8.81640625" style="699" customWidth="1"/>
    <col min="5363" max="5364" width="8.453125" style="699" customWidth="1"/>
    <col min="5365" max="5367" width="7.7265625" style="699" customWidth="1"/>
    <col min="5368" max="5368" width="25.7265625" style="699" customWidth="1"/>
    <col min="5369" max="5369" width="27.7265625" style="699" customWidth="1"/>
    <col min="5370" max="5616" width="11" style="699"/>
    <col min="5617" max="5617" width="30" style="699" customWidth="1"/>
    <col min="5618" max="5618" width="8.81640625" style="699" customWidth="1"/>
    <col min="5619" max="5620" width="8.453125" style="699" customWidth="1"/>
    <col min="5621" max="5623" width="7.7265625" style="699" customWidth="1"/>
    <col min="5624" max="5624" width="25.7265625" style="699" customWidth="1"/>
    <col min="5625" max="5625" width="27.7265625" style="699" customWidth="1"/>
    <col min="5626" max="5872" width="11" style="699"/>
    <col min="5873" max="5873" width="30" style="699" customWidth="1"/>
    <col min="5874" max="5874" width="8.81640625" style="699" customWidth="1"/>
    <col min="5875" max="5876" width="8.453125" style="699" customWidth="1"/>
    <col min="5877" max="5879" width="7.7265625" style="699" customWidth="1"/>
    <col min="5880" max="5880" width="25.7265625" style="699" customWidth="1"/>
    <col min="5881" max="5881" width="27.7265625" style="699" customWidth="1"/>
    <col min="5882" max="6128" width="11" style="699"/>
    <col min="6129" max="6129" width="30" style="699" customWidth="1"/>
    <col min="6130" max="6130" width="8.81640625" style="699" customWidth="1"/>
    <col min="6131" max="6132" width="8.453125" style="699" customWidth="1"/>
    <col min="6133" max="6135" width="7.7265625" style="699" customWidth="1"/>
    <col min="6136" max="6136" width="25.7265625" style="699" customWidth="1"/>
    <col min="6137" max="6137" width="27.7265625" style="699" customWidth="1"/>
    <col min="6138" max="6384" width="11" style="699"/>
    <col min="6385" max="6385" width="30" style="699" customWidth="1"/>
    <col min="6386" max="6386" width="8.81640625" style="699" customWidth="1"/>
    <col min="6387" max="6388" width="8.453125" style="699" customWidth="1"/>
    <col min="6389" max="6391" width="7.7265625" style="699" customWidth="1"/>
    <col min="6392" max="6392" width="25.7265625" style="699" customWidth="1"/>
    <col min="6393" max="6393" width="27.7265625" style="699" customWidth="1"/>
    <col min="6394" max="6640" width="11" style="699"/>
    <col min="6641" max="6641" width="30" style="699" customWidth="1"/>
    <col min="6642" max="6642" width="8.81640625" style="699" customWidth="1"/>
    <col min="6643" max="6644" width="8.453125" style="699" customWidth="1"/>
    <col min="6645" max="6647" width="7.7265625" style="699" customWidth="1"/>
    <col min="6648" max="6648" width="25.7265625" style="699" customWidth="1"/>
    <col min="6649" max="6649" width="27.7265625" style="699" customWidth="1"/>
    <col min="6650" max="6896" width="11" style="699"/>
    <col min="6897" max="6897" width="30" style="699" customWidth="1"/>
    <col min="6898" max="6898" width="8.81640625" style="699" customWidth="1"/>
    <col min="6899" max="6900" width="8.453125" style="699" customWidth="1"/>
    <col min="6901" max="6903" width="7.7265625" style="699" customWidth="1"/>
    <col min="6904" max="6904" width="25.7265625" style="699" customWidth="1"/>
    <col min="6905" max="6905" width="27.7265625" style="699" customWidth="1"/>
    <col min="6906" max="7152" width="11" style="699"/>
    <col min="7153" max="7153" width="30" style="699" customWidth="1"/>
    <col min="7154" max="7154" width="8.81640625" style="699" customWidth="1"/>
    <col min="7155" max="7156" width="8.453125" style="699" customWidth="1"/>
    <col min="7157" max="7159" width="7.7265625" style="699" customWidth="1"/>
    <col min="7160" max="7160" width="25.7265625" style="699" customWidth="1"/>
    <col min="7161" max="7161" width="27.7265625" style="699" customWidth="1"/>
    <col min="7162" max="7408" width="11" style="699"/>
    <col min="7409" max="7409" width="30" style="699" customWidth="1"/>
    <col min="7410" max="7410" width="8.81640625" style="699" customWidth="1"/>
    <col min="7411" max="7412" width="8.453125" style="699" customWidth="1"/>
    <col min="7413" max="7415" width="7.7265625" style="699" customWidth="1"/>
    <col min="7416" max="7416" width="25.7265625" style="699" customWidth="1"/>
    <col min="7417" max="7417" width="27.7265625" style="699" customWidth="1"/>
    <col min="7418" max="7664" width="11" style="699"/>
    <col min="7665" max="7665" width="30" style="699" customWidth="1"/>
    <col min="7666" max="7666" width="8.81640625" style="699" customWidth="1"/>
    <col min="7667" max="7668" width="8.453125" style="699" customWidth="1"/>
    <col min="7669" max="7671" width="7.7265625" style="699" customWidth="1"/>
    <col min="7672" max="7672" width="25.7265625" style="699" customWidth="1"/>
    <col min="7673" max="7673" width="27.7265625" style="699" customWidth="1"/>
    <col min="7674" max="7920" width="11" style="699"/>
    <col min="7921" max="7921" width="30" style="699" customWidth="1"/>
    <col min="7922" max="7922" width="8.81640625" style="699" customWidth="1"/>
    <col min="7923" max="7924" width="8.453125" style="699" customWidth="1"/>
    <col min="7925" max="7927" width="7.7265625" style="699" customWidth="1"/>
    <col min="7928" max="7928" width="25.7265625" style="699" customWidth="1"/>
    <col min="7929" max="7929" width="27.7265625" style="699" customWidth="1"/>
    <col min="7930" max="8176" width="11" style="699"/>
    <col min="8177" max="8177" width="30" style="699" customWidth="1"/>
    <col min="8178" max="8178" width="8.81640625" style="699" customWidth="1"/>
    <col min="8179" max="8180" width="8.453125" style="699" customWidth="1"/>
    <col min="8181" max="8183" width="7.7265625" style="699" customWidth="1"/>
    <col min="8184" max="8184" width="25.7265625" style="699" customWidth="1"/>
    <col min="8185" max="8185" width="27.7265625" style="699" customWidth="1"/>
    <col min="8186" max="8432" width="11" style="699"/>
    <col min="8433" max="8433" width="30" style="699" customWidth="1"/>
    <col min="8434" max="8434" width="8.81640625" style="699" customWidth="1"/>
    <col min="8435" max="8436" width="8.453125" style="699" customWidth="1"/>
    <col min="8437" max="8439" width="7.7265625" style="699" customWidth="1"/>
    <col min="8440" max="8440" width="25.7265625" style="699" customWidth="1"/>
    <col min="8441" max="8441" width="27.7265625" style="699" customWidth="1"/>
    <col min="8442" max="8688" width="11" style="699"/>
    <col min="8689" max="8689" width="30" style="699" customWidth="1"/>
    <col min="8690" max="8690" width="8.81640625" style="699" customWidth="1"/>
    <col min="8691" max="8692" width="8.453125" style="699" customWidth="1"/>
    <col min="8693" max="8695" width="7.7265625" style="699" customWidth="1"/>
    <col min="8696" max="8696" width="25.7265625" style="699" customWidth="1"/>
    <col min="8697" max="8697" width="27.7265625" style="699" customWidth="1"/>
    <col min="8698" max="8944" width="11" style="699"/>
    <col min="8945" max="8945" width="30" style="699" customWidth="1"/>
    <col min="8946" max="8946" width="8.81640625" style="699" customWidth="1"/>
    <col min="8947" max="8948" width="8.453125" style="699" customWidth="1"/>
    <col min="8949" max="8951" width="7.7265625" style="699" customWidth="1"/>
    <col min="8952" max="8952" width="25.7265625" style="699" customWidth="1"/>
    <col min="8953" max="8953" width="27.7265625" style="699" customWidth="1"/>
    <col min="8954" max="9200" width="11" style="699"/>
    <col min="9201" max="9201" width="30" style="699" customWidth="1"/>
    <col min="9202" max="9202" width="8.81640625" style="699" customWidth="1"/>
    <col min="9203" max="9204" width="8.453125" style="699" customWidth="1"/>
    <col min="9205" max="9207" width="7.7265625" style="699" customWidth="1"/>
    <col min="9208" max="9208" width="25.7265625" style="699" customWidth="1"/>
    <col min="9209" max="9209" width="27.7265625" style="699" customWidth="1"/>
    <col min="9210" max="9456" width="11" style="699"/>
    <col min="9457" max="9457" width="30" style="699" customWidth="1"/>
    <col min="9458" max="9458" width="8.81640625" style="699" customWidth="1"/>
    <col min="9459" max="9460" width="8.453125" style="699" customWidth="1"/>
    <col min="9461" max="9463" width="7.7265625" style="699" customWidth="1"/>
    <col min="9464" max="9464" width="25.7265625" style="699" customWidth="1"/>
    <col min="9465" max="9465" width="27.7265625" style="699" customWidth="1"/>
    <col min="9466" max="9712" width="11" style="699"/>
    <col min="9713" max="9713" width="30" style="699" customWidth="1"/>
    <col min="9714" max="9714" width="8.81640625" style="699" customWidth="1"/>
    <col min="9715" max="9716" width="8.453125" style="699" customWidth="1"/>
    <col min="9717" max="9719" width="7.7265625" style="699" customWidth="1"/>
    <col min="9720" max="9720" width="25.7265625" style="699" customWidth="1"/>
    <col min="9721" max="9721" width="27.7265625" style="699" customWidth="1"/>
    <col min="9722" max="9968" width="11" style="699"/>
    <col min="9969" max="9969" width="30" style="699" customWidth="1"/>
    <col min="9970" max="9970" width="8.81640625" style="699" customWidth="1"/>
    <col min="9971" max="9972" width="8.453125" style="699" customWidth="1"/>
    <col min="9973" max="9975" width="7.7265625" style="699" customWidth="1"/>
    <col min="9976" max="9976" width="25.7265625" style="699" customWidth="1"/>
    <col min="9977" max="9977" width="27.7265625" style="699" customWidth="1"/>
    <col min="9978" max="10224" width="11" style="699"/>
    <col min="10225" max="10225" width="30" style="699" customWidth="1"/>
    <col min="10226" max="10226" width="8.81640625" style="699" customWidth="1"/>
    <col min="10227" max="10228" width="8.453125" style="699" customWidth="1"/>
    <col min="10229" max="10231" width="7.7265625" style="699" customWidth="1"/>
    <col min="10232" max="10232" width="25.7265625" style="699" customWidth="1"/>
    <col min="10233" max="10233" width="27.7265625" style="699" customWidth="1"/>
    <col min="10234" max="10480" width="11" style="699"/>
    <col min="10481" max="10481" width="30" style="699" customWidth="1"/>
    <col min="10482" max="10482" width="8.81640625" style="699" customWidth="1"/>
    <col min="10483" max="10484" width="8.453125" style="699" customWidth="1"/>
    <col min="10485" max="10487" width="7.7265625" style="699" customWidth="1"/>
    <col min="10488" max="10488" width="25.7265625" style="699" customWidth="1"/>
    <col min="10489" max="10489" width="27.7265625" style="699" customWidth="1"/>
    <col min="10490" max="10736" width="11" style="699"/>
    <col min="10737" max="10737" width="30" style="699" customWidth="1"/>
    <col min="10738" max="10738" width="8.81640625" style="699" customWidth="1"/>
    <col min="10739" max="10740" width="8.453125" style="699" customWidth="1"/>
    <col min="10741" max="10743" width="7.7265625" style="699" customWidth="1"/>
    <col min="10744" max="10744" width="25.7265625" style="699" customWidth="1"/>
    <col min="10745" max="10745" width="27.7265625" style="699" customWidth="1"/>
    <col min="10746" max="10992" width="11" style="699"/>
    <col min="10993" max="10993" width="30" style="699" customWidth="1"/>
    <col min="10994" max="10994" width="8.81640625" style="699" customWidth="1"/>
    <col min="10995" max="10996" width="8.453125" style="699" customWidth="1"/>
    <col min="10997" max="10999" width="7.7265625" style="699" customWidth="1"/>
    <col min="11000" max="11000" width="25.7265625" style="699" customWidth="1"/>
    <col min="11001" max="11001" width="27.7265625" style="699" customWidth="1"/>
    <col min="11002" max="11248" width="11" style="699"/>
    <col min="11249" max="11249" width="30" style="699" customWidth="1"/>
    <col min="11250" max="11250" width="8.81640625" style="699" customWidth="1"/>
    <col min="11251" max="11252" width="8.453125" style="699" customWidth="1"/>
    <col min="11253" max="11255" width="7.7265625" style="699" customWidth="1"/>
    <col min="11256" max="11256" width="25.7265625" style="699" customWidth="1"/>
    <col min="11257" max="11257" width="27.7265625" style="699" customWidth="1"/>
    <col min="11258" max="11504" width="11" style="699"/>
    <col min="11505" max="11505" width="30" style="699" customWidth="1"/>
    <col min="11506" max="11506" width="8.81640625" style="699" customWidth="1"/>
    <col min="11507" max="11508" width="8.453125" style="699" customWidth="1"/>
    <col min="11509" max="11511" width="7.7265625" style="699" customWidth="1"/>
    <col min="11512" max="11512" width="25.7265625" style="699" customWidth="1"/>
    <col min="11513" max="11513" width="27.7265625" style="699" customWidth="1"/>
    <col min="11514" max="11760" width="11" style="699"/>
    <col min="11761" max="11761" width="30" style="699" customWidth="1"/>
    <col min="11762" max="11762" width="8.81640625" style="699" customWidth="1"/>
    <col min="11763" max="11764" width="8.453125" style="699" customWidth="1"/>
    <col min="11765" max="11767" width="7.7265625" style="699" customWidth="1"/>
    <col min="11768" max="11768" width="25.7265625" style="699" customWidth="1"/>
    <col min="11769" max="11769" width="27.7265625" style="699" customWidth="1"/>
    <col min="11770" max="12016" width="11" style="699"/>
    <col min="12017" max="12017" width="30" style="699" customWidth="1"/>
    <col min="12018" max="12018" width="8.81640625" style="699" customWidth="1"/>
    <col min="12019" max="12020" width="8.453125" style="699" customWidth="1"/>
    <col min="12021" max="12023" width="7.7265625" style="699" customWidth="1"/>
    <col min="12024" max="12024" width="25.7265625" style="699" customWidth="1"/>
    <col min="12025" max="12025" width="27.7265625" style="699" customWidth="1"/>
    <col min="12026" max="12272" width="11" style="699"/>
    <col min="12273" max="12273" width="30" style="699" customWidth="1"/>
    <col min="12274" max="12274" width="8.81640625" style="699" customWidth="1"/>
    <col min="12275" max="12276" width="8.453125" style="699" customWidth="1"/>
    <col min="12277" max="12279" width="7.7265625" style="699" customWidth="1"/>
    <col min="12280" max="12280" width="25.7265625" style="699" customWidth="1"/>
    <col min="12281" max="12281" width="27.7265625" style="699" customWidth="1"/>
    <col min="12282" max="12528" width="11" style="699"/>
    <col min="12529" max="12529" width="30" style="699" customWidth="1"/>
    <col min="12530" max="12530" width="8.81640625" style="699" customWidth="1"/>
    <col min="12531" max="12532" width="8.453125" style="699" customWidth="1"/>
    <col min="12533" max="12535" width="7.7265625" style="699" customWidth="1"/>
    <col min="12536" max="12536" width="25.7265625" style="699" customWidth="1"/>
    <col min="12537" max="12537" width="27.7265625" style="699" customWidth="1"/>
    <col min="12538" max="12784" width="11" style="699"/>
    <col min="12785" max="12785" width="30" style="699" customWidth="1"/>
    <col min="12786" max="12786" width="8.81640625" style="699" customWidth="1"/>
    <col min="12787" max="12788" width="8.453125" style="699" customWidth="1"/>
    <col min="12789" max="12791" width="7.7265625" style="699" customWidth="1"/>
    <col min="12792" max="12792" width="25.7265625" style="699" customWidth="1"/>
    <col min="12793" max="12793" width="27.7265625" style="699" customWidth="1"/>
    <col min="12794" max="13040" width="11" style="699"/>
    <col min="13041" max="13041" width="30" style="699" customWidth="1"/>
    <col min="13042" max="13042" width="8.81640625" style="699" customWidth="1"/>
    <col min="13043" max="13044" width="8.453125" style="699" customWidth="1"/>
    <col min="13045" max="13047" width="7.7265625" style="699" customWidth="1"/>
    <col min="13048" max="13048" width="25.7265625" style="699" customWidth="1"/>
    <col min="13049" max="13049" width="27.7265625" style="699" customWidth="1"/>
    <col min="13050" max="13296" width="11" style="699"/>
    <col min="13297" max="13297" width="30" style="699" customWidth="1"/>
    <col min="13298" max="13298" width="8.81640625" style="699" customWidth="1"/>
    <col min="13299" max="13300" width="8.453125" style="699" customWidth="1"/>
    <col min="13301" max="13303" width="7.7265625" style="699" customWidth="1"/>
    <col min="13304" max="13304" width="25.7265625" style="699" customWidth="1"/>
    <col min="13305" max="13305" width="27.7265625" style="699" customWidth="1"/>
    <col min="13306" max="13552" width="11" style="699"/>
    <col min="13553" max="13553" width="30" style="699" customWidth="1"/>
    <col min="13554" max="13554" width="8.81640625" style="699" customWidth="1"/>
    <col min="13555" max="13556" width="8.453125" style="699" customWidth="1"/>
    <col min="13557" max="13559" width="7.7265625" style="699" customWidth="1"/>
    <col min="13560" max="13560" width="25.7265625" style="699" customWidth="1"/>
    <col min="13561" max="13561" width="27.7265625" style="699" customWidth="1"/>
    <col min="13562" max="13808" width="11" style="699"/>
    <col min="13809" max="13809" width="30" style="699" customWidth="1"/>
    <col min="13810" max="13810" width="8.81640625" style="699" customWidth="1"/>
    <col min="13811" max="13812" width="8.453125" style="699" customWidth="1"/>
    <col min="13813" max="13815" width="7.7265625" style="699" customWidth="1"/>
    <col min="13816" max="13816" width="25.7265625" style="699" customWidth="1"/>
    <col min="13817" max="13817" width="27.7265625" style="699" customWidth="1"/>
    <col min="13818" max="14064" width="11" style="699"/>
    <col min="14065" max="14065" width="30" style="699" customWidth="1"/>
    <col min="14066" max="14066" width="8.81640625" style="699" customWidth="1"/>
    <col min="14067" max="14068" width="8.453125" style="699" customWidth="1"/>
    <col min="14069" max="14071" width="7.7265625" style="699" customWidth="1"/>
    <col min="14072" max="14072" width="25.7265625" style="699" customWidth="1"/>
    <col min="14073" max="14073" width="27.7265625" style="699" customWidth="1"/>
    <col min="14074" max="14320" width="11" style="699"/>
    <col min="14321" max="14321" width="30" style="699" customWidth="1"/>
    <col min="14322" max="14322" width="8.81640625" style="699" customWidth="1"/>
    <col min="14323" max="14324" width="8.453125" style="699" customWidth="1"/>
    <col min="14325" max="14327" width="7.7265625" style="699" customWidth="1"/>
    <col min="14328" max="14328" width="25.7265625" style="699" customWidth="1"/>
    <col min="14329" max="14329" width="27.7265625" style="699" customWidth="1"/>
    <col min="14330" max="14576" width="11" style="699"/>
    <col min="14577" max="14577" width="30" style="699" customWidth="1"/>
    <col min="14578" max="14578" width="8.81640625" style="699" customWidth="1"/>
    <col min="14579" max="14580" width="8.453125" style="699" customWidth="1"/>
    <col min="14581" max="14583" width="7.7265625" style="699" customWidth="1"/>
    <col min="14584" max="14584" width="25.7265625" style="699" customWidth="1"/>
    <col min="14585" max="14585" width="27.7265625" style="699" customWidth="1"/>
    <col min="14586" max="14832" width="11" style="699"/>
    <col min="14833" max="14833" width="30" style="699" customWidth="1"/>
    <col min="14834" max="14834" width="8.81640625" style="699" customWidth="1"/>
    <col min="14835" max="14836" width="8.453125" style="699" customWidth="1"/>
    <col min="14837" max="14839" width="7.7265625" style="699" customWidth="1"/>
    <col min="14840" max="14840" width="25.7265625" style="699" customWidth="1"/>
    <col min="14841" max="14841" width="27.7265625" style="699" customWidth="1"/>
    <col min="14842" max="15088" width="11" style="699"/>
    <col min="15089" max="15089" width="30" style="699" customWidth="1"/>
    <col min="15090" max="15090" width="8.81640625" style="699" customWidth="1"/>
    <col min="15091" max="15092" width="8.453125" style="699" customWidth="1"/>
    <col min="15093" max="15095" width="7.7265625" style="699" customWidth="1"/>
    <col min="15096" max="15096" width="25.7265625" style="699" customWidth="1"/>
    <col min="15097" max="15097" width="27.7265625" style="699" customWidth="1"/>
    <col min="15098" max="15344" width="11" style="699"/>
    <col min="15345" max="15345" width="30" style="699" customWidth="1"/>
    <col min="15346" max="15346" width="8.81640625" style="699" customWidth="1"/>
    <col min="15347" max="15348" width="8.453125" style="699" customWidth="1"/>
    <col min="15349" max="15351" width="7.7265625" style="699" customWidth="1"/>
    <col min="15352" max="15352" width="25.7265625" style="699" customWidth="1"/>
    <col min="15353" max="15353" width="27.7265625" style="699" customWidth="1"/>
    <col min="15354" max="15600" width="11" style="699"/>
    <col min="15601" max="15601" width="30" style="699" customWidth="1"/>
    <col min="15602" max="15602" width="8.81640625" style="699" customWidth="1"/>
    <col min="15603" max="15604" width="8.453125" style="699" customWidth="1"/>
    <col min="15605" max="15607" width="7.7265625" style="699" customWidth="1"/>
    <col min="15608" max="15608" width="25.7265625" style="699" customWidth="1"/>
    <col min="15609" max="15609" width="27.7265625" style="699" customWidth="1"/>
    <col min="15610" max="15856" width="11" style="699"/>
    <col min="15857" max="15857" width="30" style="699" customWidth="1"/>
    <col min="15858" max="15858" width="8.81640625" style="699" customWidth="1"/>
    <col min="15859" max="15860" width="8.453125" style="699" customWidth="1"/>
    <col min="15861" max="15863" width="7.7265625" style="699" customWidth="1"/>
    <col min="15864" max="15864" width="25.7265625" style="699" customWidth="1"/>
    <col min="15865" max="15865" width="27.7265625" style="699" customWidth="1"/>
    <col min="15866" max="16112" width="11" style="699"/>
    <col min="16113" max="16113" width="30" style="699" customWidth="1"/>
    <col min="16114" max="16114" width="8.81640625" style="699" customWidth="1"/>
    <col min="16115" max="16116" width="8.453125" style="699" customWidth="1"/>
    <col min="16117" max="16119" width="7.7265625" style="699" customWidth="1"/>
    <col min="16120" max="16120" width="25.7265625" style="699" customWidth="1"/>
    <col min="16121" max="16121" width="27.7265625" style="699" customWidth="1"/>
    <col min="16122" max="16384" width="11" style="699"/>
  </cols>
  <sheetData>
    <row r="1" spans="1:8" ht="24.75" customHeight="1">
      <c r="A1" s="698" t="s">
        <v>694</v>
      </c>
      <c r="G1" s="1946" t="s">
        <v>695</v>
      </c>
      <c r="H1" s="1946"/>
    </row>
    <row r="2" spans="1:8" ht="19" customHeight="1">
      <c r="H2" s="700"/>
    </row>
    <row r="3" spans="1:8" ht="19" customHeight="1">
      <c r="A3" s="701" t="s">
        <v>1898</v>
      </c>
      <c r="B3" s="702"/>
      <c r="E3" s="1542"/>
      <c r="F3" s="1543"/>
      <c r="H3" s="1544" t="s">
        <v>696</v>
      </c>
    </row>
    <row r="4" spans="1:8" ht="19" customHeight="1">
      <c r="A4" s="701" t="s">
        <v>1899</v>
      </c>
      <c r="B4" s="702"/>
      <c r="F4" s="1947" t="s">
        <v>1900</v>
      </c>
      <c r="G4" s="1947"/>
      <c r="H4" s="1947"/>
    </row>
    <row r="5" spans="1:8" ht="19" customHeight="1">
      <c r="A5" s="701"/>
      <c r="B5" s="702"/>
      <c r="E5" s="703"/>
      <c r="H5" s="704"/>
    </row>
    <row r="6" spans="1:8" ht="11.25" customHeight="1">
      <c r="A6" s="701"/>
      <c r="B6" s="702"/>
      <c r="E6" s="703"/>
      <c r="H6" s="704"/>
    </row>
    <row r="7" spans="1:8" ht="16.5" customHeight="1">
      <c r="A7" s="1545" t="s">
        <v>2337</v>
      </c>
      <c r="B7" s="702"/>
      <c r="C7" s="1546" t="s">
        <v>697</v>
      </c>
      <c r="D7" s="1948" t="s">
        <v>698</v>
      </c>
      <c r="E7" s="1949"/>
      <c r="F7" s="1948" t="s">
        <v>699</v>
      </c>
      <c r="G7" s="1949"/>
      <c r="H7" s="1547" t="s">
        <v>2336</v>
      </c>
    </row>
    <row r="8" spans="1:8" ht="13.5" customHeight="1">
      <c r="A8" s="1548"/>
      <c r="B8" s="1240"/>
      <c r="C8" s="1549" t="s">
        <v>700</v>
      </c>
      <c r="D8" s="1945" t="s">
        <v>701</v>
      </c>
      <c r="E8" s="1945"/>
      <c r="F8" s="1550" t="s">
        <v>702</v>
      </c>
      <c r="G8" s="702"/>
      <c r="H8" s="1548"/>
    </row>
    <row r="9" spans="1:8" ht="13.5" customHeight="1">
      <c r="A9" s="1548"/>
      <c r="B9" s="702" t="s">
        <v>16</v>
      </c>
      <c r="C9" s="702" t="s">
        <v>703</v>
      </c>
      <c r="D9" s="702" t="s">
        <v>16</v>
      </c>
      <c r="E9" s="702" t="s">
        <v>703</v>
      </c>
      <c r="F9" s="702" t="s">
        <v>16</v>
      </c>
      <c r="G9" s="702" t="s">
        <v>703</v>
      </c>
      <c r="H9" s="1551"/>
    </row>
    <row r="10" spans="1:8" s="707" customFormat="1" ht="12" customHeight="1">
      <c r="A10" s="702" t="s">
        <v>704</v>
      </c>
      <c r="B10" s="1549" t="s">
        <v>15</v>
      </c>
      <c r="C10" s="1549" t="s">
        <v>9</v>
      </c>
      <c r="D10" s="1549" t="s">
        <v>15</v>
      </c>
      <c r="E10" s="1549" t="s">
        <v>9</v>
      </c>
      <c r="F10" s="1549" t="s">
        <v>15</v>
      </c>
      <c r="G10" s="1549" t="s">
        <v>9</v>
      </c>
      <c r="H10" s="1552" t="s">
        <v>705</v>
      </c>
    </row>
    <row r="11" spans="1:8" s="706" customFormat="1" ht="12" customHeight="1">
      <c r="A11" s="702"/>
      <c r="B11" s="702"/>
      <c r="C11" s="702"/>
      <c r="D11" s="702"/>
      <c r="E11" s="702"/>
      <c r="F11" s="1553"/>
      <c r="G11" s="1553"/>
      <c r="H11" s="702"/>
    </row>
    <row r="12" spans="1:8" s="707" customFormat="1" ht="15" customHeight="1">
      <c r="A12" s="1254" t="s">
        <v>2522</v>
      </c>
      <c r="B12" s="1261">
        <v>41708</v>
      </c>
      <c r="C12" s="1261">
        <v>23020</v>
      </c>
      <c r="D12" s="1261">
        <v>29697</v>
      </c>
      <c r="E12" s="1261">
        <v>17234</v>
      </c>
      <c r="F12" s="1262">
        <f>D12/B12</f>
        <v>0.71202167449889708</v>
      </c>
      <c r="G12" s="1262">
        <f>E12/C12</f>
        <v>0.74865334491746305</v>
      </c>
      <c r="H12" s="1254" t="s">
        <v>706</v>
      </c>
    </row>
    <row r="13" spans="1:8" s="707" customFormat="1" ht="15" customHeight="1">
      <c r="A13" s="1254" t="s">
        <v>707</v>
      </c>
      <c r="B13" s="1261">
        <v>25405</v>
      </c>
      <c r="C13" s="1261">
        <v>13574</v>
      </c>
      <c r="D13" s="1261">
        <v>19731</v>
      </c>
      <c r="E13" s="1261">
        <v>10971</v>
      </c>
      <c r="F13" s="1262">
        <f t="shared" ref="F13:F23" si="0">D13/B13</f>
        <v>0.7766581381617792</v>
      </c>
      <c r="G13" s="1262">
        <f t="shared" ref="G13:G23" si="1">E13/C13</f>
        <v>0.8082363341682629</v>
      </c>
      <c r="H13" s="1254" t="s">
        <v>55</v>
      </c>
    </row>
    <row r="14" spans="1:8" s="707" customFormat="1" ht="15" customHeight="1">
      <c r="A14" s="1254" t="s">
        <v>708</v>
      </c>
      <c r="B14" s="1261">
        <v>59720</v>
      </c>
      <c r="C14" s="1261">
        <v>29754</v>
      </c>
      <c r="D14" s="1261">
        <v>41367</v>
      </c>
      <c r="E14" s="1261">
        <v>22062</v>
      </c>
      <c r="F14" s="1262">
        <f t="shared" si="0"/>
        <v>0.69268251841929007</v>
      </c>
      <c r="G14" s="1262">
        <f t="shared" si="1"/>
        <v>0.74148013712442029</v>
      </c>
      <c r="H14" s="1254" t="s">
        <v>709</v>
      </c>
    </row>
    <row r="15" spans="1:8" s="707" customFormat="1" ht="15" customHeight="1">
      <c r="A15" s="1254" t="s">
        <v>710</v>
      </c>
      <c r="B15" s="1261">
        <v>69978</v>
      </c>
      <c r="C15" s="1261">
        <v>34487</v>
      </c>
      <c r="D15" s="1261">
        <v>55527</v>
      </c>
      <c r="E15" s="1261">
        <v>28375</v>
      </c>
      <c r="F15" s="1262">
        <f t="shared" si="0"/>
        <v>0.79349224041841726</v>
      </c>
      <c r="G15" s="1262">
        <f t="shared" si="1"/>
        <v>0.82277379882274482</v>
      </c>
      <c r="H15" s="1254" t="s">
        <v>711</v>
      </c>
    </row>
    <row r="16" spans="1:8" s="707" customFormat="1" ht="15" customHeight="1">
      <c r="A16" s="1254" t="s">
        <v>712</v>
      </c>
      <c r="B16" s="1261">
        <v>30251</v>
      </c>
      <c r="C16" s="1261">
        <v>15767</v>
      </c>
      <c r="D16" s="1261">
        <v>20314</v>
      </c>
      <c r="E16" s="1261">
        <v>11151</v>
      </c>
      <c r="F16" s="1262">
        <f t="shared" si="0"/>
        <v>0.67151499123995906</v>
      </c>
      <c r="G16" s="1262">
        <f t="shared" si="1"/>
        <v>0.70723663347497934</v>
      </c>
      <c r="H16" s="1254" t="s">
        <v>713</v>
      </c>
    </row>
    <row r="17" spans="1:8" s="707" customFormat="1" ht="15" customHeight="1">
      <c r="A17" s="1254" t="s">
        <v>1443</v>
      </c>
      <c r="B17" s="1261">
        <v>98948</v>
      </c>
      <c r="C17" s="1261">
        <v>51401</v>
      </c>
      <c r="D17" s="1261">
        <v>64488</v>
      </c>
      <c r="E17" s="1261">
        <v>36210</v>
      </c>
      <c r="F17" s="1262">
        <f t="shared" si="0"/>
        <v>0.65173626551319885</v>
      </c>
      <c r="G17" s="1262">
        <f t="shared" si="1"/>
        <v>0.70446100270422751</v>
      </c>
      <c r="H17" s="1254" t="s">
        <v>122</v>
      </c>
    </row>
    <row r="18" spans="1:8" s="707" customFormat="1" ht="15" customHeight="1">
      <c r="A18" s="1254" t="s">
        <v>714</v>
      </c>
      <c r="B18" s="1261">
        <v>58148</v>
      </c>
      <c r="C18" s="1261">
        <v>29044</v>
      </c>
      <c r="D18" s="1261">
        <v>43438</v>
      </c>
      <c r="E18" s="1261">
        <v>22906</v>
      </c>
      <c r="F18" s="1262">
        <f t="shared" si="0"/>
        <v>0.74702483318428836</v>
      </c>
      <c r="G18" s="1262">
        <f t="shared" si="1"/>
        <v>0.78866547307533397</v>
      </c>
      <c r="H18" s="1254" t="s">
        <v>715</v>
      </c>
    </row>
    <row r="19" spans="1:8" s="707" customFormat="1" ht="15" customHeight="1">
      <c r="A19" s="1254" t="s">
        <v>716</v>
      </c>
      <c r="B19" s="1261">
        <v>24803</v>
      </c>
      <c r="C19" s="1261">
        <v>12661</v>
      </c>
      <c r="D19" s="1261">
        <v>17728</v>
      </c>
      <c r="E19" s="1261">
        <v>9326</v>
      </c>
      <c r="F19" s="1262">
        <f t="shared" si="0"/>
        <v>0.71475224771197032</v>
      </c>
      <c r="G19" s="1262">
        <f t="shared" si="1"/>
        <v>0.7365926862017218</v>
      </c>
      <c r="H19" s="1254" t="s">
        <v>717</v>
      </c>
    </row>
    <row r="20" spans="1:8" s="707" customFormat="1" ht="15" customHeight="1">
      <c r="A20" s="1254" t="s">
        <v>718</v>
      </c>
      <c r="B20" s="1261">
        <v>37327</v>
      </c>
      <c r="C20" s="1261">
        <v>19342</v>
      </c>
      <c r="D20" s="1261">
        <v>25252</v>
      </c>
      <c r="E20" s="1261">
        <v>13842</v>
      </c>
      <c r="F20" s="1262">
        <f t="shared" si="0"/>
        <v>0.67650762182870305</v>
      </c>
      <c r="G20" s="1262">
        <f t="shared" si="1"/>
        <v>0.71564471099162441</v>
      </c>
      <c r="H20" s="1254" t="s">
        <v>719</v>
      </c>
    </row>
    <row r="21" spans="1:8" s="707" customFormat="1" ht="15" customHeight="1">
      <c r="A21" s="1254" t="s">
        <v>720</v>
      </c>
      <c r="B21" s="1261">
        <v>6978</v>
      </c>
      <c r="C21" s="1261">
        <v>3537</v>
      </c>
      <c r="D21" s="1261">
        <v>4440</v>
      </c>
      <c r="E21" s="1261">
        <v>2364</v>
      </c>
      <c r="F21" s="1262">
        <f t="shared" si="0"/>
        <v>0.63628546861564916</v>
      </c>
      <c r="G21" s="1262">
        <f t="shared" si="1"/>
        <v>0.66836301950805765</v>
      </c>
      <c r="H21" s="1254" t="s">
        <v>721</v>
      </c>
    </row>
    <row r="22" spans="1:8" s="707" customFormat="1" ht="15" customHeight="1">
      <c r="A22" s="1254" t="s">
        <v>2521</v>
      </c>
      <c r="B22" s="1261">
        <v>7653</v>
      </c>
      <c r="C22" s="1261">
        <v>4028</v>
      </c>
      <c r="D22" s="1261">
        <v>4497</v>
      </c>
      <c r="E22" s="1261">
        <v>2593</v>
      </c>
      <c r="F22" s="1262">
        <f t="shared" si="0"/>
        <v>0.58761270090160722</v>
      </c>
      <c r="G22" s="1262">
        <f t="shared" si="1"/>
        <v>0.64374379344587884</v>
      </c>
      <c r="H22" s="1254" t="s">
        <v>722</v>
      </c>
    </row>
    <row r="23" spans="1:8" s="707" customFormat="1" ht="15" customHeight="1">
      <c r="A23" s="1254" t="s">
        <v>2520</v>
      </c>
      <c r="B23" s="1261">
        <v>2208</v>
      </c>
      <c r="C23" s="1261">
        <v>1159</v>
      </c>
      <c r="D23" s="1261">
        <v>1540</v>
      </c>
      <c r="E23" s="1261">
        <v>861</v>
      </c>
      <c r="F23" s="1262">
        <f t="shared" si="0"/>
        <v>0.69746376811594202</v>
      </c>
      <c r="G23" s="1262">
        <f t="shared" si="1"/>
        <v>0.74288179465056081</v>
      </c>
      <c r="H23" s="1254" t="s">
        <v>723</v>
      </c>
    </row>
    <row r="24" spans="1:8" s="707" customFormat="1" ht="14.15" customHeight="1">
      <c r="A24" s="1554"/>
      <c r="B24" s="1721"/>
      <c r="C24" s="1721"/>
      <c r="D24" s="1721"/>
      <c r="E24" s="1721"/>
      <c r="F24" s="1722"/>
      <c r="G24" s="1722"/>
      <c r="H24" s="1551"/>
    </row>
    <row r="25" spans="1:8" ht="14.15" customHeight="1">
      <c r="A25" s="1555" t="s">
        <v>15</v>
      </c>
      <c r="B25" s="1723">
        <f>SUM(B12:B23)</f>
        <v>463127</v>
      </c>
      <c r="C25" s="1724">
        <f>SUM(C12:C23)</f>
        <v>237774</v>
      </c>
      <c r="D25" s="1724">
        <f>SUM(D12:D23)</f>
        <v>328019</v>
      </c>
      <c r="E25" s="1723">
        <f>SUM(E12:E23)</f>
        <v>177895</v>
      </c>
      <c r="F25" s="1725">
        <f>D25/B25</f>
        <v>0.70827008574321948</v>
      </c>
      <c r="G25" s="1725">
        <f>E25/C25</f>
        <v>0.74816842884419654</v>
      </c>
      <c r="H25" s="1557" t="s">
        <v>16</v>
      </c>
    </row>
    <row r="26" spans="1:8" ht="14.15" customHeight="1">
      <c r="A26" s="1558"/>
      <c r="B26" s="1548"/>
      <c r="C26" s="1559"/>
      <c r="D26" s="1559"/>
      <c r="E26" s="1559"/>
      <c r="F26" s="1560"/>
      <c r="G26" s="1561"/>
      <c r="H26" s="1562"/>
    </row>
    <row r="27" spans="1:8" ht="12.65" customHeight="1">
      <c r="A27" s="711"/>
      <c r="C27" s="406"/>
      <c r="D27" s="712"/>
      <c r="E27" s="712"/>
      <c r="G27" s="713"/>
      <c r="H27" s="714"/>
    </row>
    <row r="28" spans="1:8" s="707" customFormat="1" ht="19" customHeight="1">
      <c r="A28" s="1839" t="s">
        <v>2339</v>
      </c>
      <c r="B28" s="705"/>
      <c r="C28" s="705"/>
      <c r="D28" s="705"/>
      <c r="E28" s="705"/>
      <c r="F28" s="705"/>
      <c r="G28" s="705"/>
      <c r="H28" s="715" t="s">
        <v>2341</v>
      </c>
    </row>
    <row r="29" spans="1:8" s="707" customFormat="1" ht="19" customHeight="1">
      <c r="A29" s="1839" t="s">
        <v>2340</v>
      </c>
      <c r="B29" s="705"/>
      <c r="C29" s="705"/>
      <c r="D29" s="705"/>
      <c r="E29" s="705"/>
      <c r="F29" s="705"/>
      <c r="G29" s="705"/>
      <c r="H29" s="1840" t="s">
        <v>2342</v>
      </c>
    </row>
    <row r="30" spans="1:8" ht="12.65" customHeight="1">
      <c r="A30" s="711"/>
      <c r="C30" s="712"/>
      <c r="D30" s="406"/>
      <c r="E30" s="712"/>
      <c r="G30" s="713"/>
      <c r="H30" s="714"/>
    </row>
    <row r="31" spans="1:8" ht="12.65" customHeight="1">
      <c r="A31" s="711"/>
      <c r="C31" s="716"/>
      <c r="D31" s="712"/>
      <c r="E31" s="712"/>
      <c r="G31" s="713"/>
      <c r="H31" s="717"/>
    </row>
    <row r="32" spans="1:8" ht="12.65" customHeight="1">
      <c r="A32" s="1545" t="s">
        <v>2337</v>
      </c>
      <c r="B32" s="1941" t="s">
        <v>697</v>
      </c>
      <c r="C32" s="1941"/>
      <c r="D32" s="1942" t="s">
        <v>724</v>
      </c>
      <c r="E32" s="1942"/>
      <c r="F32" s="1943" t="s">
        <v>725</v>
      </c>
      <c r="G32" s="1943"/>
      <c r="H32" s="1547" t="s">
        <v>2338</v>
      </c>
    </row>
    <row r="33" spans="1:8" ht="12" customHeight="1">
      <c r="A33" s="1548"/>
      <c r="B33" s="1944" t="s">
        <v>700</v>
      </c>
      <c r="C33" s="1944"/>
      <c r="D33" s="1944" t="s">
        <v>726</v>
      </c>
      <c r="E33" s="1944"/>
      <c r="F33" s="1944" t="s">
        <v>727</v>
      </c>
      <c r="G33" s="1944"/>
      <c r="H33" s="1548"/>
    </row>
    <row r="34" spans="1:8" s="707" customFormat="1" ht="12" customHeight="1">
      <c r="A34" s="1548"/>
      <c r="B34" s="702" t="s">
        <v>16</v>
      </c>
      <c r="C34" s="702" t="s">
        <v>703</v>
      </c>
      <c r="D34" s="702" t="s">
        <v>16</v>
      </c>
      <c r="E34" s="702" t="s">
        <v>703</v>
      </c>
      <c r="F34" s="702" t="s">
        <v>16</v>
      </c>
      <c r="G34" s="702" t="s">
        <v>703</v>
      </c>
      <c r="H34" s="1548"/>
    </row>
    <row r="35" spans="1:8" s="707" customFormat="1" ht="12" customHeight="1">
      <c r="A35" s="1548"/>
      <c r="B35" s="1563" t="s">
        <v>15</v>
      </c>
      <c r="C35" s="1563" t="s">
        <v>9</v>
      </c>
      <c r="D35" s="1563" t="s">
        <v>15</v>
      </c>
      <c r="E35" s="1563" t="s">
        <v>9</v>
      </c>
      <c r="F35" s="1563" t="s">
        <v>15</v>
      </c>
      <c r="G35" s="1563" t="s">
        <v>9</v>
      </c>
      <c r="H35" s="1548"/>
    </row>
    <row r="36" spans="1:8" s="706" customFormat="1" ht="12" customHeight="1">
      <c r="A36" s="702"/>
      <c r="B36" s="702"/>
      <c r="C36" s="297"/>
      <c r="D36" s="702"/>
      <c r="E36" s="297"/>
      <c r="F36" s="702"/>
      <c r="G36" s="1564"/>
      <c r="H36" s="702"/>
    </row>
    <row r="37" spans="1:8" s="707" customFormat="1" ht="14.5" customHeight="1">
      <c r="A37" s="1565" t="s">
        <v>728</v>
      </c>
      <c r="B37" s="1267">
        <f>SUM(B38:B44)</f>
        <v>420841</v>
      </c>
      <c r="C37" s="1267">
        <f t="shared" ref="C37" si="2">SUM(C38:C44)</f>
        <v>216491</v>
      </c>
      <c r="D37" s="1267">
        <f t="shared" ref="D37:E37" si="3">SUM(D38:D44)</f>
        <v>295352</v>
      </c>
      <c r="E37" s="1267">
        <f t="shared" si="3"/>
        <v>160557</v>
      </c>
      <c r="F37" s="1268">
        <f t="shared" ref="F37:F39" si="4">D37/B37</f>
        <v>0.7018137491356593</v>
      </c>
      <c r="G37" s="1268">
        <f t="shared" ref="G37:G47" si="5">E37/C37</f>
        <v>0.74163360139682477</v>
      </c>
      <c r="H37" s="1557" t="s">
        <v>729</v>
      </c>
    </row>
    <row r="38" spans="1:8" s="707" customFormat="1" ht="14.5" customHeight="1">
      <c r="A38" s="1566" t="s">
        <v>730</v>
      </c>
      <c r="B38" s="1261">
        <v>60336</v>
      </c>
      <c r="C38" s="1261">
        <v>29903</v>
      </c>
      <c r="D38" s="1261">
        <v>43311</v>
      </c>
      <c r="E38" s="1261">
        <v>22798</v>
      </c>
      <c r="F38" s="1262">
        <f t="shared" si="4"/>
        <v>0.71783015115354021</v>
      </c>
      <c r="G38" s="1262">
        <f t="shared" si="5"/>
        <v>0.76239842156305393</v>
      </c>
      <c r="H38" s="1567" t="s">
        <v>731</v>
      </c>
    </row>
    <row r="39" spans="1:8" s="707" customFormat="1" ht="14.5" customHeight="1">
      <c r="A39" s="1568" t="s">
        <v>732</v>
      </c>
      <c r="B39" s="1261">
        <v>124369</v>
      </c>
      <c r="C39" s="1261">
        <v>62602</v>
      </c>
      <c r="D39" s="1261">
        <v>90953</v>
      </c>
      <c r="E39" s="1261">
        <v>47470</v>
      </c>
      <c r="F39" s="1262">
        <f t="shared" si="4"/>
        <v>0.73131568156051752</v>
      </c>
      <c r="G39" s="1262">
        <f t="shared" si="5"/>
        <v>0.75828248298776402</v>
      </c>
      <c r="H39" s="1567" t="s">
        <v>733</v>
      </c>
    </row>
    <row r="40" spans="1:8" s="707" customFormat="1" ht="14.5" customHeight="1">
      <c r="A40" s="1568" t="s">
        <v>734</v>
      </c>
      <c r="B40" s="1261">
        <v>139277</v>
      </c>
      <c r="C40" s="1261">
        <v>75458</v>
      </c>
      <c r="D40" s="1261">
        <v>105605</v>
      </c>
      <c r="E40" s="1261">
        <v>60393</v>
      </c>
      <c r="F40" s="1262">
        <f>D40/B40</f>
        <v>0.75823718201856727</v>
      </c>
      <c r="G40" s="1262">
        <f t="shared" si="5"/>
        <v>0.80035251398128759</v>
      </c>
      <c r="H40" s="1567" t="s">
        <v>2538</v>
      </c>
    </row>
    <row r="41" spans="1:8" s="707" customFormat="1" ht="14.5" customHeight="1">
      <c r="A41" s="1568" t="s">
        <v>735</v>
      </c>
      <c r="B41" s="1261">
        <v>84134</v>
      </c>
      <c r="C41" s="1261">
        <v>42159</v>
      </c>
      <c r="D41" s="1261">
        <v>44312</v>
      </c>
      <c r="E41" s="1261">
        <v>24122</v>
      </c>
      <c r="F41" s="1262">
        <f t="shared" ref="F41:F44" si="6">D41/B41</f>
        <v>0.52668362374307653</v>
      </c>
      <c r="G41" s="1262">
        <f t="shared" si="5"/>
        <v>0.57216727151972291</v>
      </c>
      <c r="H41" s="1567" t="s">
        <v>736</v>
      </c>
    </row>
    <row r="42" spans="1:8" s="707" customFormat="1" ht="14.5" customHeight="1">
      <c r="A42" s="1568" t="s">
        <v>737</v>
      </c>
      <c r="B42" s="1261">
        <v>289</v>
      </c>
      <c r="C42" s="1261">
        <v>120</v>
      </c>
      <c r="D42" s="1261">
        <v>226</v>
      </c>
      <c r="E42" s="1261">
        <v>100</v>
      </c>
      <c r="F42" s="1262">
        <f t="shared" si="6"/>
        <v>0.7820069204152249</v>
      </c>
      <c r="G42" s="1262">
        <f t="shared" si="5"/>
        <v>0.83333333333333337</v>
      </c>
      <c r="H42" s="1567" t="s">
        <v>738</v>
      </c>
    </row>
    <row r="43" spans="1:8" s="707" customFormat="1" ht="14.5" customHeight="1">
      <c r="A43" s="1568" t="s">
        <v>739</v>
      </c>
      <c r="B43" s="1261">
        <v>8387</v>
      </c>
      <c r="C43" s="1261">
        <v>4471</v>
      </c>
      <c r="D43" s="1261">
        <v>7164</v>
      </c>
      <c r="E43" s="1261">
        <v>3988</v>
      </c>
      <c r="F43" s="1262">
        <f t="shared" si="6"/>
        <v>0.85417908668176945</v>
      </c>
      <c r="G43" s="1262">
        <f t="shared" si="5"/>
        <v>0.89197047640348914</v>
      </c>
      <c r="H43" s="1567" t="s">
        <v>740</v>
      </c>
    </row>
    <row r="44" spans="1:8" ht="14.5" customHeight="1">
      <c r="A44" s="1568" t="s">
        <v>741</v>
      </c>
      <c r="B44" s="1261">
        <v>4049</v>
      </c>
      <c r="C44" s="1261">
        <v>1778</v>
      </c>
      <c r="D44" s="1261">
        <v>3781</v>
      </c>
      <c r="E44" s="1261">
        <v>1686</v>
      </c>
      <c r="F44" s="1262">
        <f t="shared" si="6"/>
        <v>0.93381081748579897</v>
      </c>
      <c r="G44" s="1262">
        <f t="shared" si="5"/>
        <v>0.94825646794150731</v>
      </c>
      <c r="H44" s="1567" t="s">
        <v>742</v>
      </c>
    </row>
    <row r="45" spans="1:8" ht="14.5" customHeight="1">
      <c r="A45" s="1565" t="s">
        <v>743</v>
      </c>
      <c r="B45" s="1267">
        <f>SUM(B46:B47)</f>
        <v>2823</v>
      </c>
      <c r="C45" s="1267">
        <f t="shared" ref="C45" si="7">SUM(C46:C47)</f>
        <v>712</v>
      </c>
      <c r="D45" s="1267">
        <f t="shared" ref="D45:E45" si="8">SUM(D46:D47)</f>
        <v>1772</v>
      </c>
      <c r="E45" s="1267">
        <f t="shared" si="8"/>
        <v>524</v>
      </c>
      <c r="F45" s="1268">
        <f t="shared" ref="F45:F58" si="9">D45/B45</f>
        <v>0.62770102727594757</v>
      </c>
      <c r="G45" s="1268">
        <f t="shared" si="5"/>
        <v>0.7359550561797753</v>
      </c>
      <c r="H45" s="1557" t="s">
        <v>573</v>
      </c>
    </row>
    <row r="46" spans="1:8" ht="14.5" customHeight="1">
      <c r="A46" s="1568" t="s">
        <v>744</v>
      </c>
      <c r="B46" s="1261">
        <v>2600</v>
      </c>
      <c r="C46" s="1261">
        <v>650</v>
      </c>
      <c r="D46" s="1261">
        <v>1620</v>
      </c>
      <c r="E46" s="1261">
        <v>473</v>
      </c>
      <c r="F46" s="1262">
        <f t="shared" si="9"/>
        <v>0.62307692307692308</v>
      </c>
      <c r="G46" s="1262">
        <f t="shared" si="5"/>
        <v>0.72769230769230764</v>
      </c>
      <c r="H46" s="1567" t="s">
        <v>745</v>
      </c>
    </row>
    <row r="47" spans="1:8" ht="14.5" customHeight="1">
      <c r="A47" s="1568" t="s">
        <v>746</v>
      </c>
      <c r="B47" s="1261">
        <v>223</v>
      </c>
      <c r="C47" s="1261">
        <v>62</v>
      </c>
      <c r="D47" s="1261">
        <v>152</v>
      </c>
      <c r="E47" s="1261">
        <v>51</v>
      </c>
      <c r="F47" s="1262">
        <f t="shared" si="9"/>
        <v>0.68161434977578472</v>
      </c>
      <c r="G47" s="1262">
        <f t="shared" si="5"/>
        <v>0.82258064516129037</v>
      </c>
      <c r="H47" s="1567" t="s">
        <v>747</v>
      </c>
    </row>
    <row r="48" spans="1:8" ht="14.5" customHeight="1">
      <c r="A48" s="1555" t="s">
        <v>748</v>
      </c>
      <c r="B48" s="1267">
        <f>SUM(B49:B50)</f>
        <v>27578</v>
      </c>
      <c r="C48" s="1267">
        <f t="shared" ref="C48" si="10">SUM(C49:C50)</f>
        <v>15840</v>
      </c>
      <c r="D48" s="1267">
        <f t="shared" ref="D48:E48" si="11">SUM(D49:D50)</f>
        <v>22207</v>
      </c>
      <c r="E48" s="1267">
        <f t="shared" si="11"/>
        <v>13093</v>
      </c>
      <c r="F48" s="1268">
        <f t="shared" si="9"/>
        <v>0.80524330988469073</v>
      </c>
      <c r="G48" s="1268">
        <f>E48/C48</f>
        <v>0.82657828282828283</v>
      </c>
      <c r="H48" s="1562" t="s">
        <v>2334</v>
      </c>
    </row>
    <row r="49" spans="1:8" ht="14.5" customHeight="1">
      <c r="A49" s="1568" t="s">
        <v>749</v>
      </c>
      <c r="B49" s="1261">
        <v>20656</v>
      </c>
      <c r="C49" s="1261">
        <v>11686</v>
      </c>
      <c r="D49" s="1261">
        <v>16793</v>
      </c>
      <c r="E49" s="1261">
        <v>9755</v>
      </c>
      <c r="F49" s="1262">
        <f t="shared" si="9"/>
        <v>0.8129841208365608</v>
      </c>
      <c r="G49" s="1262">
        <f t="shared" ref="G49:G58" si="12">E49/C49</f>
        <v>0.83475954133150776</v>
      </c>
      <c r="H49" s="1567" t="s">
        <v>750</v>
      </c>
    </row>
    <row r="50" spans="1:8" ht="14.5" customHeight="1">
      <c r="A50" s="1568" t="s">
        <v>751</v>
      </c>
      <c r="B50" s="1261">
        <v>6922</v>
      </c>
      <c r="C50" s="1261">
        <v>4154</v>
      </c>
      <c r="D50" s="1261">
        <v>5414</v>
      </c>
      <c r="E50" s="1261">
        <v>3338</v>
      </c>
      <c r="F50" s="1262">
        <f t="shared" si="9"/>
        <v>0.78214388904940768</v>
      </c>
      <c r="G50" s="1262">
        <f t="shared" si="12"/>
        <v>0.80356283100625903</v>
      </c>
      <c r="H50" s="1567" t="s">
        <v>752</v>
      </c>
    </row>
    <row r="51" spans="1:8" ht="14.5" customHeight="1">
      <c r="A51" s="1555" t="s">
        <v>753</v>
      </c>
      <c r="B51" s="1267">
        <f>SUM(B52:B54)</f>
        <v>5237</v>
      </c>
      <c r="C51" s="1267">
        <f t="shared" ref="C51" si="13">SUM(C52:C54)</f>
        <v>1721</v>
      </c>
      <c r="D51" s="1267">
        <f t="shared" ref="D51:E51" si="14">SUM(D52:D54)</f>
        <v>4235</v>
      </c>
      <c r="E51" s="1267">
        <f t="shared" si="14"/>
        <v>1518</v>
      </c>
      <c r="F51" s="1268">
        <f t="shared" si="9"/>
        <v>0.80866908535421045</v>
      </c>
      <c r="G51" s="1268">
        <f t="shared" si="12"/>
        <v>0.88204532248692624</v>
      </c>
      <c r="H51" s="1562" t="s">
        <v>2335</v>
      </c>
    </row>
    <row r="52" spans="1:8" ht="14.5" customHeight="1">
      <c r="A52" s="1568" t="s">
        <v>754</v>
      </c>
      <c r="B52" s="1261">
        <v>459</v>
      </c>
      <c r="C52" s="1261">
        <v>246</v>
      </c>
      <c r="D52" s="1261">
        <v>388</v>
      </c>
      <c r="E52" s="1261">
        <v>219</v>
      </c>
      <c r="F52" s="1262">
        <f t="shared" si="9"/>
        <v>0.84531590413943358</v>
      </c>
      <c r="G52" s="1262">
        <f t="shared" si="12"/>
        <v>0.8902439024390244</v>
      </c>
      <c r="H52" s="1567" t="s">
        <v>755</v>
      </c>
    </row>
    <row r="53" spans="1:8" ht="14.5" customHeight="1">
      <c r="A53" s="1568" t="s">
        <v>756</v>
      </c>
      <c r="B53" s="1261">
        <v>3081</v>
      </c>
      <c r="C53" s="1261">
        <v>994</v>
      </c>
      <c r="D53" s="1261">
        <v>2551</v>
      </c>
      <c r="E53" s="1261">
        <v>902</v>
      </c>
      <c r="F53" s="1262">
        <f t="shared" si="9"/>
        <v>0.82797792924375202</v>
      </c>
      <c r="G53" s="1262">
        <f t="shared" si="12"/>
        <v>0.90744466800804824</v>
      </c>
      <c r="H53" s="1569" t="s">
        <v>757</v>
      </c>
    </row>
    <row r="54" spans="1:8" ht="14.5" customHeight="1">
      <c r="A54" s="1568" t="s">
        <v>758</v>
      </c>
      <c r="B54" s="1261">
        <v>1697</v>
      </c>
      <c r="C54" s="1261">
        <v>481</v>
      </c>
      <c r="D54" s="1261">
        <v>1296</v>
      </c>
      <c r="E54" s="1261">
        <v>397</v>
      </c>
      <c r="F54" s="1262">
        <f t="shared" si="9"/>
        <v>0.76370064820271066</v>
      </c>
      <c r="G54" s="1262">
        <f t="shared" si="12"/>
        <v>0.82536382536382535</v>
      </c>
      <c r="H54" s="1569" t="s">
        <v>759</v>
      </c>
    </row>
    <row r="55" spans="1:8" ht="14.5" customHeight="1">
      <c r="A55" s="1555" t="s">
        <v>760</v>
      </c>
      <c r="B55" s="1267">
        <f>SUM(B56:B58)</f>
        <v>6648</v>
      </c>
      <c r="C55" s="1267">
        <f t="shared" ref="C55" si="15">SUM(C56:C58)</f>
        <v>3010</v>
      </c>
      <c r="D55" s="1267">
        <f t="shared" ref="D55:E55" si="16">SUM(D56:D58)</f>
        <v>4453</v>
      </c>
      <c r="E55" s="1267">
        <f t="shared" si="16"/>
        <v>2203</v>
      </c>
      <c r="F55" s="1268">
        <f t="shared" si="9"/>
        <v>0.66982551143200963</v>
      </c>
      <c r="G55" s="1268">
        <f t="shared" si="12"/>
        <v>0.73189368770764118</v>
      </c>
      <c r="H55" s="1562" t="s">
        <v>761</v>
      </c>
    </row>
    <row r="56" spans="1:8" ht="14.5" customHeight="1">
      <c r="A56" s="1568" t="s">
        <v>614</v>
      </c>
      <c r="B56" s="1261">
        <v>2468</v>
      </c>
      <c r="C56" s="1261">
        <v>510</v>
      </c>
      <c r="D56" s="1261">
        <v>1343</v>
      </c>
      <c r="E56" s="1261">
        <v>302</v>
      </c>
      <c r="F56" s="1262">
        <f t="shared" si="9"/>
        <v>0.54416531604538088</v>
      </c>
      <c r="G56" s="1262">
        <f t="shared" si="12"/>
        <v>0.59215686274509804</v>
      </c>
      <c r="H56" s="1569" t="s">
        <v>762</v>
      </c>
    </row>
    <row r="57" spans="1:8" ht="14.5" customHeight="1">
      <c r="A57" s="1568" t="s">
        <v>585</v>
      </c>
      <c r="B57" s="1261">
        <v>21</v>
      </c>
      <c r="C57" s="1261">
        <v>16</v>
      </c>
      <c r="D57" s="1261">
        <v>16</v>
      </c>
      <c r="E57" s="1261">
        <v>11</v>
      </c>
      <c r="F57" s="1262">
        <f t="shared" si="9"/>
        <v>0.76190476190476186</v>
      </c>
      <c r="G57" s="1262">
        <f t="shared" si="12"/>
        <v>0.6875</v>
      </c>
      <c r="H57" s="1569" t="s">
        <v>763</v>
      </c>
    </row>
    <row r="58" spans="1:8" ht="14.5" customHeight="1">
      <c r="A58" s="1568" t="s">
        <v>615</v>
      </c>
      <c r="B58" s="1261">
        <v>4159</v>
      </c>
      <c r="C58" s="1261">
        <v>2484</v>
      </c>
      <c r="D58" s="1261">
        <v>3094</v>
      </c>
      <c r="E58" s="1261">
        <v>1890</v>
      </c>
      <c r="F58" s="1262">
        <f t="shared" si="9"/>
        <v>0.74392882904544366</v>
      </c>
      <c r="G58" s="1262">
        <f t="shared" si="12"/>
        <v>0.76086956521739135</v>
      </c>
      <c r="H58" s="1569" t="s">
        <v>764</v>
      </c>
    </row>
    <row r="59" spans="1:8" ht="14.15" customHeight="1">
      <c r="A59" s="1568"/>
      <c r="B59" s="1570"/>
      <c r="C59" s="1570"/>
      <c r="D59" s="1570"/>
      <c r="E59" s="1570"/>
      <c r="F59" s="1841"/>
      <c r="G59" s="1841"/>
      <c r="H59" s="1571"/>
    </row>
    <row r="60" spans="1:8" ht="14.15" customHeight="1">
      <c r="A60" s="1555" t="s">
        <v>15</v>
      </c>
      <c r="B60" s="702">
        <f>B51+B48+B45+B37+B55</f>
        <v>463127</v>
      </c>
      <c r="C60" s="702">
        <f>C51+C48+C45+C37+C55</f>
        <v>237774</v>
      </c>
      <c r="D60" s="702">
        <f>D51+D48+D45+D37+D55</f>
        <v>328019</v>
      </c>
      <c r="E60" s="702">
        <f>E51+E48+E45+E37+E55</f>
        <v>177895</v>
      </c>
      <c r="F60" s="1556">
        <f>D60/B60</f>
        <v>0.70827008574321948</v>
      </c>
      <c r="G60" s="1556">
        <f>E60/C60</f>
        <v>0.74816842884419654</v>
      </c>
      <c r="H60" s="1557" t="s">
        <v>16</v>
      </c>
    </row>
    <row r="61" spans="1:8" ht="12" customHeight="1">
      <c r="A61" s="718"/>
      <c r="C61" s="719"/>
      <c r="D61" s="719"/>
      <c r="E61" s="719"/>
      <c r="G61" s="713"/>
      <c r="H61" s="717"/>
    </row>
    <row r="62" spans="1:8" s="110" customFormat="1" ht="12" customHeight="1">
      <c r="A62" s="718"/>
      <c r="C62" s="719"/>
      <c r="D62" s="719"/>
      <c r="E62" s="719"/>
      <c r="G62" s="713"/>
      <c r="H62" s="342"/>
    </row>
    <row r="63" spans="1:8" ht="12" customHeight="1">
      <c r="A63" s="718"/>
      <c r="C63" s="719"/>
      <c r="D63" s="719"/>
      <c r="E63" s="719"/>
      <c r="G63" s="713"/>
      <c r="H63" s="720"/>
    </row>
    <row r="64" spans="1:8" ht="12" customHeight="1">
      <c r="A64" s="721"/>
      <c r="B64" s="110"/>
      <c r="C64" s="709"/>
      <c r="D64" s="709"/>
      <c r="E64" s="709"/>
      <c r="F64" s="110"/>
      <c r="G64" s="710"/>
      <c r="H64" s="708"/>
    </row>
    <row r="65" spans="1:8" ht="12" customHeight="1">
      <c r="A65" s="31" t="s">
        <v>1873</v>
      </c>
      <c r="B65" s="31"/>
      <c r="C65" s="31"/>
      <c r="D65" s="460"/>
      <c r="H65" s="32" t="s">
        <v>1872</v>
      </c>
    </row>
    <row r="66" spans="1:8" ht="12" customHeight="1">
      <c r="A66" s="711"/>
      <c r="C66" s="716"/>
      <c r="D66" s="712"/>
      <c r="E66" s="712"/>
      <c r="G66" s="710"/>
      <c r="H66" s="717"/>
    </row>
    <row r="67" spans="1:8" s="110" customFormat="1" ht="12" customHeight="1"/>
    <row r="68" spans="1:8" ht="12" customHeight="1"/>
    <row r="71" spans="1:8" s="110" customFormat="1" ht="12.75" customHeight="1">
      <c r="A71" s="1884"/>
      <c r="B71" s="1884"/>
      <c r="C71" s="1884"/>
      <c r="D71" s="1884"/>
      <c r="E71" s="1884"/>
      <c r="F71" s="1884"/>
      <c r="G71" s="1884"/>
      <c r="H71" s="1884"/>
    </row>
    <row r="72" spans="1:8" ht="12.75" customHeight="1"/>
    <row r="73" spans="1:8" ht="12.75" customHeight="1"/>
    <row r="74" spans="1:8" ht="12.75" customHeight="1">
      <c r="A74" s="110"/>
    </row>
    <row r="75" spans="1:8" ht="12.75" customHeight="1"/>
    <row r="76" spans="1:8" ht="12.75" customHeight="1"/>
    <row r="84" spans="1:1">
      <c r="A84" s="260"/>
    </row>
  </sheetData>
  <mergeCells count="12">
    <mergeCell ref="D8:E8"/>
    <mergeCell ref="G1:H1"/>
    <mergeCell ref="F4:H4"/>
    <mergeCell ref="D7:E7"/>
    <mergeCell ref="F7:G7"/>
    <mergeCell ref="A71:H71"/>
    <mergeCell ref="B32:C32"/>
    <mergeCell ref="D32:E32"/>
    <mergeCell ref="F32:G32"/>
    <mergeCell ref="B33:C33"/>
    <mergeCell ref="D33:E33"/>
    <mergeCell ref="F33:G33"/>
  </mergeCells>
  <pageMargins left="0.7254464285714286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FFFF00"/>
  </sheetPr>
  <dimension ref="A2:H48"/>
  <sheetViews>
    <sheetView view="pageLayout" topLeftCell="A7" workbookViewId="0">
      <selection activeCell="F15" sqref="F15"/>
    </sheetView>
  </sheetViews>
  <sheetFormatPr defaultColWidth="10.90625" defaultRowHeight="14.5"/>
  <cols>
    <col min="1" max="1" width="26.453125" customWidth="1"/>
    <col min="2" max="3" width="7.7265625" customWidth="1"/>
    <col min="4" max="4" width="7.54296875" customWidth="1"/>
    <col min="5" max="5" width="7.453125" customWidth="1"/>
    <col min="6" max="6" width="6.81640625" customWidth="1"/>
    <col min="7" max="7" width="7.81640625" customWidth="1"/>
    <col min="8" max="8" width="24.7265625" customWidth="1"/>
  </cols>
  <sheetData>
    <row r="2" spans="1:8" ht="22.5">
      <c r="A2" s="698" t="s">
        <v>765</v>
      </c>
      <c r="B2" s="110"/>
      <c r="C2" s="110"/>
      <c r="D2" s="110"/>
      <c r="E2" s="110"/>
      <c r="F2" s="110"/>
      <c r="G2" s="110"/>
      <c r="H2" s="722" t="s">
        <v>766</v>
      </c>
    </row>
    <row r="3" spans="1:8">
      <c r="A3" s="586"/>
      <c r="B3" s="110"/>
      <c r="C3" s="110"/>
      <c r="D3" s="110"/>
      <c r="E3" s="110"/>
      <c r="F3" s="110"/>
      <c r="G3" s="110"/>
      <c r="H3" s="124"/>
    </row>
    <row r="4" spans="1:8" ht="20">
      <c r="A4" s="588" t="s">
        <v>2168</v>
      </c>
      <c r="B4" s="110"/>
      <c r="C4" s="110"/>
      <c r="D4" s="110"/>
      <c r="E4" s="110"/>
      <c r="F4" s="1952" t="s">
        <v>2169</v>
      </c>
      <c r="G4" s="1952"/>
      <c r="H4" s="1952"/>
    </row>
    <row r="5" spans="1:8" ht="20">
      <c r="A5" s="308" t="s">
        <v>769</v>
      </c>
      <c r="B5" s="110"/>
      <c r="C5" s="110"/>
      <c r="D5" s="110"/>
      <c r="E5" s="110"/>
      <c r="F5" s="1953" t="s">
        <v>770</v>
      </c>
      <c r="G5" s="1953"/>
      <c r="H5" s="1953"/>
    </row>
    <row r="6" spans="1:8" ht="20">
      <c r="A6" s="499" t="s">
        <v>1930</v>
      </c>
      <c r="B6" s="110"/>
      <c r="C6" s="110"/>
      <c r="D6" s="110"/>
      <c r="E6" s="110"/>
      <c r="F6" s="1913" t="s">
        <v>1931</v>
      </c>
      <c r="G6" s="1913"/>
      <c r="H6" s="1913"/>
    </row>
    <row r="7" spans="1:8" ht="20">
      <c r="A7" s="499"/>
      <c r="B7" s="110"/>
      <c r="C7" s="110"/>
      <c r="D7" s="110"/>
      <c r="E7" s="110"/>
      <c r="F7" s="110"/>
      <c r="G7" s="110"/>
      <c r="H7" s="618"/>
    </row>
    <row r="8" spans="1:8">
      <c r="A8" s="1732" t="s">
        <v>2309</v>
      </c>
      <c r="H8" s="1731" t="s">
        <v>2310</v>
      </c>
    </row>
    <row r="9" spans="1:8">
      <c r="A9" s="110"/>
      <c r="H9" s="124"/>
    </row>
    <row r="10" spans="1:8">
      <c r="A10" s="110"/>
      <c r="H10" s="124"/>
    </row>
    <row r="11" spans="1:8">
      <c r="A11" s="1950" t="s">
        <v>1923</v>
      </c>
      <c r="B11" s="1954" t="s">
        <v>771</v>
      </c>
      <c r="C11" s="1954"/>
      <c r="D11" s="1954" t="s">
        <v>290</v>
      </c>
      <c r="E11" s="1954"/>
      <c r="F11" s="1954" t="s">
        <v>283</v>
      </c>
      <c r="G11" s="1954"/>
      <c r="H11" s="1951" t="s">
        <v>1903</v>
      </c>
    </row>
    <row r="12" spans="1:8">
      <c r="A12" s="1950"/>
      <c r="B12" s="1954" t="s">
        <v>217</v>
      </c>
      <c r="C12" s="1954"/>
      <c r="D12" s="1954" t="s">
        <v>772</v>
      </c>
      <c r="E12" s="1954"/>
      <c r="F12" s="1954" t="s">
        <v>773</v>
      </c>
      <c r="G12" s="1954"/>
      <c r="H12" s="1951"/>
    </row>
    <row r="13" spans="1:8">
      <c r="B13" s="293" t="s">
        <v>16</v>
      </c>
      <c r="C13" s="293" t="s">
        <v>278</v>
      </c>
      <c r="D13" s="293" t="s">
        <v>16</v>
      </c>
      <c r="E13" s="293" t="s">
        <v>278</v>
      </c>
      <c r="F13" s="293" t="s">
        <v>16</v>
      </c>
      <c r="G13" s="293" t="s">
        <v>278</v>
      </c>
    </row>
    <row r="14" spans="1:8">
      <c r="B14" s="293" t="s">
        <v>15</v>
      </c>
      <c r="C14" s="293" t="s">
        <v>9</v>
      </c>
      <c r="D14" s="293" t="s">
        <v>15</v>
      </c>
      <c r="E14" s="293" t="s">
        <v>9</v>
      </c>
      <c r="F14" s="293" t="s">
        <v>15</v>
      </c>
      <c r="G14" s="293" t="s">
        <v>9</v>
      </c>
    </row>
    <row r="15" spans="1:8" ht="29">
      <c r="A15" s="1574" t="s">
        <v>1904</v>
      </c>
      <c r="B15" s="1274">
        <f>F15+D15</f>
        <v>2030</v>
      </c>
      <c r="C15" s="1274">
        <f>G15+E15</f>
        <v>821</v>
      </c>
      <c r="D15" s="1273">
        <v>2030</v>
      </c>
      <c r="E15" s="1273">
        <v>821</v>
      </c>
      <c r="F15" s="1273">
        <v>0</v>
      </c>
      <c r="G15" s="1273">
        <v>0</v>
      </c>
      <c r="H15" s="1575" t="s">
        <v>1905</v>
      </c>
    </row>
    <row r="16" spans="1:8" ht="29">
      <c r="A16" s="1574" t="s">
        <v>1906</v>
      </c>
      <c r="B16" s="1274">
        <f t="shared" ref="B16:B20" si="0">F16+D16</f>
        <v>1154</v>
      </c>
      <c r="C16" s="1274">
        <f t="shared" ref="C16:C20" si="1">G16+E16</f>
        <v>449</v>
      </c>
      <c r="D16" s="1273">
        <v>561</v>
      </c>
      <c r="E16" s="1273">
        <v>200</v>
      </c>
      <c r="F16" s="1273">
        <v>593</v>
      </c>
      <c r="G16" s="1273">
        <v>249</v>
      </c>
      <c r="H16" s="1575" t="s">
        <v>1907</v>
      </c>
    </row>
    <row r="17" spans="1:8" ht="29">
      <c r="A17" s="1574" t="s">
        <v>1908</v>
      </c>
      <c r="B17" s="1274">
        <f t="shared" si="0"/>
        <v>946</v>
      </c>
      <c r="C17" s="1274">
        <f t="shared" si="1"/>
        <v>683</v>
      </c>
      <c r="D17" s="1273">
        <v>447</v>
      </c>
      <c r="E17" s="1273">
        <v>331</v>
      </c>
      <c r="F17" s="1273">
        <v>499</v>
      </c>
      <c r="G17" s="1273">
        <v>352</v>
      </c>
      <c r="H17" s="1575" t="s">
        <v>1909</v>
      </c>
    </row>
    <row r="18" spans="1:8" ht="29">
      <c r="A18" s="1574" t="s">
        <v>768</v>
      </c>
      <c r="B18" s="1274">
        <f t="shared" si="0"/>
        <v>1348</v>
      </c>
      <c r="C18" s="1274">
        <f t="shared" si="1"/>
        <v>986</v>
      </c>
      <c r="D18" s="1273">
        <v>647</v>
      </c>
      <c r="E18" s="1273">
        <v>489</v>
      </c>
      <c r="F18" s="1273">
        <v>701</v>
      </c>
      <c r="G18" s="1273">
        <v>497</v>
      </c>
      <c r="H18" s="1575" t="s">
        <v>1910</v>
      </c>
    </row>
    <row r="19" spans="1:8" ht="29">
      <c r="A19" s="1574" t="s">
        <v>1911</v>
      </c>
      <c r="B19" s="1274">
        <f t="shared" si="0"/>
        <v>1468</v>
      </c>
      <c r="C19" s="1274">
        <f t="shared" si="1"/>
        <v>946</v>
      </c>
      <c r="D19" s="1273">
        <v>721</v>
      </c>
      <c r="E19" s="1273">
        <v>455</v>
      </c>
      <c r="F19" s="1273">
        <v>747</v>
      </c>
      <c r="G19" s="1273">
        <v>491</v>
      </c>
      <c r="H19" s="1575" t="s">
        <v>1912</v>
      </c>
    </row>
    <row r="20" spans="1:8" ht="29">
      <c r="A20" s="1574" t="s">
        <v>1913</v>
      </c>
      <c r="B20" s="1274">
        <f t="shared" si="0"/>
        <v>2115</v>
      </c>
      <c r="C20" s="1274">
        <f t="shared" si="1"/>
        <v>924</v>
      </c>
      <c r="D20" s="1273">
        <v>0</v>
      </c>
      <c r="E20" s="1273">
        <v>0</v>
      </c>
      <c r="F20" s="1273">
        <v>2115</v>
      </c>
      <c r="G20" s="1273">
        <v>924</v>
      </c>
      <c r="H20" s="1575" t="s">
        <v>1914</v>
      </c>
    </row>
    <row r="21" spans="1:8" ht="33.75" customHeight="1">
      <c r="A21" s="1576" t="s">
        <v>1915</v>
      </c>
      <c r="B21" s="1274">
        <f>SUM(B15:B20)</f>
        <v>9061</v>
      </c>
      <c r="C21" s="1274">
        <f t="shared" ref="C21:G21" si="2">SUM(C15:C20)</f>
        <v>4809</v>
      </c>
      <c r="D21" s="1274">
        <f t="shared" si="2"/>
        <v>4406</v>
      </c>
      <c r="E21" s="1274">
        <f t="shared" si="2"/>
        <v>2296</v>
      </c>
      <c r="F21" s="1274">
        <f t="shared" si="2"/>
        <v>4655</v>
      </c>
      <c r="G21" s="1274">
        <f t="shared" si="2"/>
        <v>2513</v>
      </c>
      <c r="H21" s="1577" t="s">
        <v>1916</v>
      </c>
    </row>
    <row r="22" spans="1:8">
      <c r="A22" s="131"/>
      <c r="B22" s="725"/>
      <c r="C22" s="725"/>
      <c r="D22" s="726"/>
      <c r="E22" s="726"/>
      <c r="F22" s="726"/>
      <c r="G22" s="726"/>
      <c r="H22" s="729"/>
    </row>
    <row r="23" spans="1:8">
      <c r="A23" s="131"/>
      <c r="B23" s="725"/>
      <c r="C23" s="725"/>
      <c r="D23" s="726"/>
      <c r="E23" s="726"/>
      <c r="F23" s="726"/>
      <c r="G23" s="726"/>
      <c r="H23" s="727"/>
    </row>
    <row r="24" spans="1:8">
      <c r="A24" s="131"/>
      <c r="B24" s="725"/>
      <c r="C24" s="725"/>
      <c r="D24" s="726"/>
      <c r="E24" s="726"/>
      <c r="F24" s="726"/>
      <c r="G24" s="726"/>
      <c r="H24" s="728"/>
    </row>
    <row r="25" spans="1:8">
      <c r="A25" s="131"/>
      <c r="B25" s="725"/>
      <c r="C25" s="725"/>
      <c r="D25" s="726"/>
      <c r="E25" s="726"/>
      <c r="F25" s="726"/>
      <c r="G25" s="726"/>
      <c r="H25" s="727"/>
    </row>
    <row r="26" spans="1:8">
      <c r="A26" s="131"/>
      <c r="B26" s="725"/>
      <c r="C26" s="725"/>
      <c r="D26" s="726"/>
      <c r="E26" s="726"/>
      <c r="F26" s="726"/>
      <c r="G26" s="726"/>
      <c r="H26" s="727"/>
    </row>
    <row r="27" spans="1:8">
      <c r="A27" s="131"/>
      <c r="B27" s="725"/>
      <c r="C27" s="725"/>
      <c r="D27" s="726"/>
      <c r="E27" s="726"/>
      <c r="F27" s="726"/>
      <c r="G27" s="726"/>
      <c r="H27" s="727"/>
    </row>
    <row r="28" spans="1:8">
      <c r="A28" s="131"/>
      <c r="B28" s="725"/>
      <c r="C28" s="725"/>
      <c r="D28" s="726"/>
      <c r="E28" s="726"/>
      <c r="F28" s="726"/>
      <c r="G28" s="726"/>
      <c r="H28" s="727"/>
    </row>
    <row r="29" spans="1:8">
      <c r="A29" s="131"/>
      <c r="B29" s="725"/>
      <c r="C29" s="725"/>
      <c r="D29" s="726"/>
      <c r="E29" s="726"/>
      <c r="F29" s="726"/>
      <c r="G29" s="726"/>
      <c r="H29" s="727"/>
    </row>
    <row r="30" spans="1:8">
      <c r="A30" s="131"/>
      <c r="B30" s="725"/>
      <c r="C30" s="725"/>
      <c r="D30" s="726"/>
      <c r="E30" s="726"/>
      <c r="F30" s="726"/>
      <c r="G30" s="726"/>
      <c r="H30" s="727"/>
    </row>
    <row r="31" spans="1:8">
      <c r="A31" s="131"/>
      <c r="B31" s="725"/>
      <c r="C31" s="725"/>
      <c r="D31" s="726"/>
      <c r="E31" s="726"/>
      <c r="F31" s="726"/>
      <c r="G31" s="726"/>
      <c r="H31" s="727"/>
    </row>
    <row r="32" spans="1:8">
      <c r="A32" s="131"/>
      <c r="B32" s="725"/>
      <c r="C32" s="725"/>
      <c r="D32" s="726"/>
      <c r="E32" s="726"/>
      <c r="F32" s="726"/>
      <c r="G32" s="726"/>
      <c r="H32" s="727"/>
    </row>
    <row r="33" spans="1:8">
      <c r="A33" s="131"/>
      <c r="B33" s="725"/>
      <c r="C33" s="725"/>
      <c r="D33" s="726"/>
      <c r="E33" s="726"/>
      <c r="F33" s="726"/>
      <c r="G33" s="726"/>
      <c r="H33" s="727"/>
    </row>
    <row r="34" spans="1:8">
      <c r="A34" s="144"/>
      <c r="B34" s="515"/>
      <c r="C34" s="515"/>
      <c r="D34" s="515"/>
      <c r="E34" s="515"/>
      <c r="F34" s="515"/>
      <c r="G34" s="515"/>
      <c r="H34" s="340"/>
    </row>
    <row r="35" spans="1:8">
      <c r="A35" s="143"/>
      <c r="B35" s="528"/>
      <c r="C35" s="557"/>
      <c r="D35" s="515"/>
      <c r="E35" s="515"/>
      <c r="F35" s="515"/>
      <c r="G35" s="515"/>
      <c r="H35" s="110"/>
    </row>
    <row r="36" spans="1:8">
      <c r="A36" s="143"/>
      <c r="B36" s="406"/>
      <c r="C36" s="595"/>
      <c r="D36" s="515"/>
      <c r="E36" s="515"/>
      <c r="F36" s="515"/>
      <c r="G36" s="515"/>
      <c r="H36" s="110"/>
    </row>
    <row r="37" spans="1:8">
      <c r="A37" s="143"/>
      <c r="B37" s="406"/>
      <c r="C37" s="595"/>
      <c r="D37" s="515"/>
      <c r="E37" s="515"/>
      <c r="F37" s="515"/>
      <c r="G37" s="515"/>
      <c r="H37" s="110"/>
    </row>
    <row r="38" spans="1:8">
      <c r="A38" s="110"/>
      <c r="B38" s="110"/>
      <c r="C38" s="110"/>
      <c r="D38" s="110"/>
      <c r="E38" s="110"/>
      <c r="F38" s="110"/>
      <c r="G38" s="110"/>
      <c r="H38" s="124"/>
    </row>
    <row r="39" spans="1:8">
      <c r="A39" s="31" t="s">
        <v>1873</v>
      </c>
      <c r="B39" s="31"/>
      <c r="C39" s="31"/>
      <c r="D39" s="460"/>
      <c r="E39" s="699"/>
      <c r="F39" s="699"/>
      <c r="G39" s="699"/>
      <c r="H39" s="32" t="s">
        <v>1872</v>
      </c>
    </row>
    <row r="40" spans="1:8">
      <c r="A40" s="110"/>
      <c r="B40" s="110"/>
      <c r="C40" s="110"/>
      <c r="D40" s="110"/>
      <c r="E40" s="110"/>
      <c r="F40" s="110"/>
      <c r="G40" s="110"/>
      <c r="H40" s="124"/>
    </row>
    <row r="41" spans="1:8">
      <c r="A41" s="110"/>
      <c r="B41" s="110"/>
      <c r="C41" s="110"/>
      <c r="D41" s="110"/>
      <c r="E41" s="110"/>
      <c r="F41" s="110"/>
      <c r="G41" s="110"/>
      <c r="H41" s="124"/>
    </row>
    <row r="42" spans="1:8">
      <c r="A42" s="110"/>
      <c r="B42" s="110"/>
      <c r="C42" s="110"/>
      <c r="D42" s="110"/>
      <c r="E42" s="110"/>
      <c r="F42" s="110"/>
      <c r="G42" s="110"/>
      <c r="H42" s="124"/>
    </row>
    <row r="43" spans="1:8">
      <c r="A43" s="110"/>
      <c r="B43" s="110"/>
      <c r="C43" s="110"/>
      <c r="D43" s="110"/>
      <c r="E43" s="110"/>
      <c r="F43" s="110"/>
      <c r="G43" s="110"/>
      <c r="H43" s="124"/>
    </row>
    <row r="44" spans="1:8">
      <c r="A44" s="110"/>
      <c r="B44" s="110"/>
      <c r="C44" s="110"/>
      <c r="D44" s="110"/>
      <c r="E44" s="110"/>
      <c r="F44" s="110"/>
      <c r="G44" s="110"/>
      <c r="H44" s="124"/>
    </row>
    <row r="45" spans="1:8">
      <c r="A45" s="465"/>
      <c r="B45" s="110"/>
      <c r="C45" s="110"/>
      <c r="D45" s="110"/>
      <c r="E45" s="110"/>
      <c r="F45" s="110"/>
      <c r="G45" s="110"/>
      <c r="H45" s="477"/>
    </row>
    <row r="46" spans="1:8">
      <c r="A46" s="110"/>
      <c r="B46" s="110"/>
      <c r="C46" s="110"/>
      <c r="D46" s="110"/>
      <c r="E46" s="110"/>
      <c r="F46" s="110"/>
      <c r="G46" s="110"/>
      <c r="H46" s="110"/>
    </row>
    <row r="47" spans="1:8">
      <c r="A47" s="1263"/>
      <c r="B47" s="1263"/>
      <c r="C47" s="1263"/>
      <c r="D47" s="1263"/>
      <c r="E47" s="1263"/>
      <c r="F47" s="1263"/>
      <c r="G47" s="1263"/>
      <c r="H47" s="1263"/>
    </row>
    <row r="48" spans="1:8">
      <c r="A48" s="110"/>
      <c r="B48" s="110"/>
      <c r="C48" s="110"/>
      <c r="D48" s="110"/>
      <c r="E48" s="110"/>
      <c r="F48" s="110"/>
      <c r="G48" s="110"/>
      <c r="H48" s="124"/>
    </row>
  </sheetData>
  <mergeCells count="11">
    <mergeCell ref="A11:A12"/>
    <mergeCell ref="H11:H12"/>
    <mergeCell ref="F4:H4"/>
    <mergeCell ref="F5:H5"/>
    <mergeCell ref="F6:H6"/>
    <mergeCell ref="B11:C11"/>
    <mergeCell ref="D11:E11"/>
    <mergeCell ref="F11:G11"/>
    <mergeCell ref="B12:C12"/>
    <mergeCell ref="D12:E12"/>
    <mergeCell ref="F12:G12"/>
  </mergeCells>
  <conditionalFormatting sqref="B43:C43">
    <cfRule type="cellIs" dxfId="2" priority="1" operator="equal">
      <formula>1</formula>
    </cfRule>
  </conditionalFormatting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FFFF00"/>
  </sheetPr>
  <dimension ref="A1:F60"/>
  <sheetViews>
    <sheetView showGridLines="0" view="pageLayout" topLeftCell="A4" zoomScale="70" zoomScalePageLayoutView="70" workbookViewId="0">
      <selection activeCell="F15" sqref="F15"/>
    </sheetView>
  </sheetViews>
  <sheetFormatPr defaultColWidth="10.90625" defaultRowHeight="13"/>
  <cols>
    <col min="1" max="1" width="43.54296875" style="110" customWidth="1"/>
    <col min="2" max="2" width="11.7265625" style="110" customWidth="1"/>
    <col min="3" max="5" width="11.453125" style="148" customWidth="1"/>
    <col min="6" max="6" width="41.54296875" style="110" customWidth="1"/>
    <col min="7" max="249" width="11.453125" style="110"/>
    <col min="250" max="250" width="42.7265625" style="110" customWidth="1"/>
    <col min="251" max="253" width="10.1796875" style="110" customWidth="1"/>
    <col min="254" max="254" width="31.7265625" style="110" customWidth="1"/>
    <col min="255" max="255" width="11.81640625" style="110" customWidth="1"/>
    <col min="256" max="505" width="11.453125" style="110"/>
    <col min="506" max="506" width="42.7265625" style="110" customWidth="1"/>
    <col min="507" max="509" width="10.1796875" style="110" customWidth="1"/>
    <col min="510" max="510" width="31.7265625" style="110" customWidth="1"/>
    <col min="511" max="511" width="11.81640625" style="110" customWidth="1"/>
    <col min="512" max="761" width="11.453125" style="110"/>
    <col min="762" max="762" width="42.7265625" style="110" customWidth="1"/>
    <col min="763" max="765" width="10.1796875" style="110" customWidth="1"/>
    <col min="766" max="766" width="31.7265625" style="110" customWidth="1"/>
    <col min="767" max="767" width="11.81640625" style="110" customWidth="1"/>
    <col min="768" max="1017" width="11.453125" style="110"/>
    <col min="1018" max="1018" width="42.7265625" style="110" customWidth="1"/>
    <col min="1019" max="1021" width="10.1796875" style="110" customWidth="1"/>
    <col min="1022" max="1022" width="31.7265625" style="110" customWidth="1"/>
    <col min="1023" max="1023" width="11.81640625" style="110" customWidth="1"/>
    <col min="1024" max="1273" width="11.453125" style="110"/>
    <col min="1274" max="1274" width="42.7265625" style="110" customWidth="1"/>
    <col min="1275" max="1277" width="10.1796875" style="110" customWidth="1"/>
    <col min="1278" max="1278" width="31.7265625" style="110" customWidth="1"/>
    <col min="1279" max="1279" width="11.81640625" style="110" customWidth="1"/>
    <col min="1280" max="1529" width="11.453125" style="110"/>
    <col min="1530" max="1530" width="42.7265625" style="110" customWidth="1"/>
    <col min="1531" max="1533" width="10.1796875" style="110" customWidth="1"/>
    <col min="1534" max="1534" width="31.7265625" style="110" customWidth="1"/>
    <col min="1535" max="1535" width="11.81640625" style="110" customWidth="1"/>
    <col min="1536" max="1785" width="11.453125" style="110"/>
    <col min="1786" max="1786" width="42.7265625" style="110" customWidth="1"/>
    <col min="1787" max="1789" width="10.1796875" style="110" customWidth="1"/>
    <col min="1790" max="1790" width="31.7265625" style="110" customWidth="1"/>
    <col min="1791" max="1791" width="11.81640625" style="110" customWidth="1"/>
    <col min="1792" max="2041" width="11.453125" style="110"/>
    <col min="2042" max="2042" width="42.7265625" style="110" customWidth="1"/>
    <col min="2043" max="2045" width="10.1796875" style="110" customWidth="1"/>
    <col min="2046" max="2046" width="31.7265625" style="110" customWidth="1"/>
    <col min="2047" max="2047" width="11.81640625" style="110" customWidth="1"/>
    <col min="2048" max="2297" width="11.453125" style="110"/>
    <col min="2298" max="2298" width="42.7265625" style="110" customWidth="1"/>
    <col min="2299" max="2301" width="10.1796875" style="110" customWidth="1"/>
    <col min="2302" max="2302" width="31.7265625" style="110" customWidth="1"/>
    <col min="2303" max="2303" width="11.81640625" style="110" customWidth="1"/>
    <col min="2304" max="2553" width="11.453125" style="110"/>
    <col min="2554" max="2554" width="42.7265625" style="110" customWidth="1"/>
    <col min="2555" max="2557" width="10.1796875" style="110" customWidth="1"/>
    <col min="2558" max="2558" width="31.7265625" style="110" customWidth="1"/>
    <col min="2559" max="2559" width="11.81640625" style="110" customWidth="1"/>
    <col min="2560" max="2809" width="11.453125" style="110"/>
    <col min="2810" max="2810" width="42.7265625" style="110" customWidth="1"/>
    <col min="2811" max="2813" width="10.1796875" style="110" customWidth="1"/>
    <col min="2814" max="2814" width="31.7265625" style="110" customWidth="1"/>
    <col min="2815" max="2815" width="11.81640625" style="110" customWidth="1"/>
    <col min="2816" max="3065" width="11.453125" style="110"/>
    <col min="3066" max="3066" width="42.7265625" style="110" customWidth="1"/>
    <col min="3067" max="3069" width="10.1796875" style="110" customWidth="1"/>
    <col min="3070" max="3070" width="31.7265625" style="110" customWidth="1"/>
    <col min="3071" max="3071" width="11.81640625" style="110" customWidth="1"/>
    <col min="3072" max="3321" width="11.453125" style="110"/>
    <col min="3322" max="3322" width="42.7265625" style="110" customWidth="1"/>
    <col min="3323" max="3325" width="10.1796875" style="110" customWidth="1"/>
    <col min="3326" max="3326" width="31.7265625" style="110" customWidth="1"/>
    <col min="3327" max="3327" width="11.81640625" style="110" customWidth="1"/>
    <col min="3328" max="3577" width="11.453125" style="110"/>
    <col min="3578" max="3578" width="42.7265625" style="110" customWidth="1"/>
    <col min="3579" max="3581" width="10.1796875" style="110" customWidth="1"/>
    <col min="3582" max="3582" width="31.7265625" style="110" customWidth="1"/>
    <col min="3583" max="3583" width="11.81640625" style="110" customWidth="1"/>
    <col min="3584" max="3833" width="11.453125" style="110"/>
    <col min="3834" max="3834" width="42.7265625" style="110" customWidth="1"/>
    <col min="3835" max="3837" width="10.1796875" style="110" customWidth="1"/>
    <col min="3838" max="3838" width="31.7265625" style="110" customWidth="1"/>
    <col min="3839" max="3839" width="11.81640625" style="110" customWidth="1"/>
    <col min="3840" max="4089" width="11.453125" style="110"/>
    <col min="4090" max="4090" width="42.7265625" style="110" customWidth="1"/>
    <col min="4091" max="4093" width="10.1796875" style="110" customWidth="1"/>
    <col min="4094" max="4094" width="31.7265625" style="110" customWidth="1"/>
    <col min="4095" max="4095" width="11.81640625" style="110" customWidth="1"/>
    <col min="4096" max="4345" width="11.453125" style="110"/>
    <col min="4346" max="4346" width="42.7265625" style="110" customWidth="1"/>
    <col min="4347" max="4349" width="10.1796875" style="110" customWidth="1"/>
    <col min="4350" max="4350" width="31.7265625" style="110" customWidth="1"/>
    <col min="4351" max="4351" width="11.81640625" style="110" customWidth="1"/>
    <col min="4352" max="4601" width="11.453125" style="110"/>
    <col min="4602" max="4602" width="42.7265625" style="110" customWidth="1"/>
    <col min="4603" max="4605" width="10.1796875" style="110" customWidth="1"/>
    <col min="4606" max="4606" width="31.7265625" style="110" customWidth="1"/>
    <col min="4607" max="4607" width="11.81640625" style="110" customWidth="1"/>
    <col min="4608" max="4857" width="11.453125" style="110"/>
    <col min="4858" max="4858" width="42.7265625" style="110" customWidth="1"/>
    <col min="4859" max="4861" width="10.1796875" style="110" customWidth="1"/>
    <col min="4862" max="4862" width="31.7265625" style="110" customWidth="1"/>
    <col min="4863" max="4863" width="11.81640625" style="110" customWidth="1"/>
    <col min="4864" max="5113" width="11.453125" style="110"/>
    <col min="5114" max="5114" width="42.7265625" style="110" customWidth="1"/>
    <col min="5115" max="5117" width="10.1796875" style="110" customWidth="1"/>
    <col min="5118" max="5118" width="31.7265625" style="110" customWidth="1"/>
    <col min="5119" max="5119" width="11.81640625" style="110" customWidth="1"/>
    <col min="5120" max="5369" width="11.453125" style="110"/>
    <col min="5370" max="5370" width="42.7265625" style="110" customWidth="1"/>
    <col min="5371" max="5373" width="10.1796875" style="110" customWidth="1"/>
    <col min="5374" max="5374" width="31.7265625" style="110" customWidth="1"/>
    <col min="5375" max="5375" width="11.81640625" style="110" customWidth="1"/>
    <col min="5376" max="5625" width="11.453125" style="110"/>
    <col min="5626" max="5626" width="42.7265625" style="110" customWidth="1"/>
    <col min="5627" max="5629" width="10.1796875" style="110" customWidth="1"/>
    <col min="5630" max="5630" width="31.7265625" style="110" customWidth="1"/>
    <col min="5631" max="5631" width="11.81640625" style="110" customWidth="1"/>
    <col min="5632" max="5881" width="11.453125" style="110"/>
    <col min="5882" max="5882" width="42.7265625" style="110" customWidth="1"/>
    <col min="5883" max="5885" width="10.1796875" style="110" customWidth="1"/>
    <col min="5886" max="5886" width="31.7265625" style="110" customWidth="1"/>
    <col min="5887" max="5887" width="11.81640625" style="110" customWidth="1"/>
    <col min="5888" max="6137" width="11.453125" style="110"/>
    <col min="6138" max="6138" width="42.7265625" style="110" customWidth="1"/>
    <col min="6139" max="6141" width="10.1796875" style="110" customWidth="1"/>
    <col min="6142" max="6142" width="31.7265625" style="110" customWidth="1"/>
    <col min="6143" max="6143" width="11.81640625" style="110" customWidth="1"/>
    <col min="6144" max="6393" width="11.453125" style="110"/>
    <col min="6394" max="6394" width="42.7265625" style="110" customWidth="1"/>
    <col min="6395" max="6397" width="10.1796875" style="110" customWidth="1"/>
    <col min="6398" max="6398" width="31.7265625" style="110" customWidth="1"/>
    <col min="6399" max="6399" width="11.81640625" style="110" customWidth="1"/>
    <col min="6400" max="6649" width="11.453125" style="110"/>
    <col min="6650" max="6650" width="42.7265625" style="110" customWidth="1"/>
    <col min="6651" max="6653" width="10.1796875" style="110" customWidth="1"/>
    <col min="6654" max="6654" width="31.7265625" style="110" customWidth="1"/>
    <col min="6655" max="6655" width="11.81640625" style="110" customWidth="1"/>
    <col min="6656" max="6905" width="11.453125" style="110"/>
    <col min="6906" max="6906" width="42.7265625" style="110" customWidth="1"/>
    <col min="6907" max="6909" width="10.1796875" style="110" customWidth="1"/>
    <col min="6910" max="6910" width="31.7265625" style="110" customWidth="1"/>
    <col min="6911" max="6911" width="11.81640625" style="110" customWidth="1"/>
    <col min="6912" max="7161" width="11.453125" style="110"/>
    <col min="7162" max="7162" width="42.7265625" style="110" customWidth="1"/>
    <col min="7163" max="7165" width="10.1796875" style="110" customWidth="1"/>
    <col min="7166" max="7166" width="31.7265625" style="110" customWidth="1"/>
    <col min="7167" max="7167" width="11.81640625" style="110" customWidth="1"/>
    <col min="7168" max="7417" width="11.453125" style="110"/>
    <col min="7418" max="7418" width="42.7265625" style="110" customWidth="1"/>
    <col min="7419" max="7421" width="10.1796875" style="110" customWidth="1"/>
    <col min="7422" max="7422" width="31.7265625" style="110" customWidth="1"/>
    <col min="7423" max="7423" width="11.81640625" style="110" customWidth="1"/>
    <col min="7424" max="7673" width="11.453125" style="110"/>
    <col min="7674" max="7674" width="42.7265625" style="110" customWidth="1"/>
    <col min="7675" max="7677" width="10.1796875" style="110" customWidth="1"/>
    <col min="7678" max="7678" width="31.7265625" style="110" customWidth="1"/>
    <col min="7679" max="7679" width="11.81640625" style="110" customWidth="1"/>
    <col min="7680" max="7929" width="11.453125" style="110"/>
    <col min="7930" max="7930" width="42.7265625" style="110" customWidth="1"/>
    <col min="7931" max="7933" width="10.1796875" style="110" customWidth="1"/>
    <col min="7934" max="7934" width="31.7265625" style="110" customWidth="1"/>
    <col min="7935" max="7935" width="11.81640625" style="110" customWidth="1"/>
    <col min="7936" max="8185" width="11.453125" style="110"/>
    <col min="8186" max="8186" width="42.7265625" style="110" customWidth="1"/>
    <col min="8187" max="8189" width="10.1796875" style="110" customWidth="1"/>
    <col min="8190" max="8190" width="31.7265625" style="110" customWidth="1"/>
    <col min="8191" max="8191" width="11.81640625" style="110" customWidth="1"/>
    <col min="8192" max="8441" width="11.453125" style="110"/>
    <col min="8442" max="8442" width="42.7265625" style="110" customWidth="1"/>
    <col min="8443" max="8445" width="10.1796875" style="110" customWidth="1"/>
    <col min="8446" max="8446" width="31.7265625" style="110" customWidth="1"/>
    <col min="8447" max="8447" width="11.81640625" style="110" customWidth="1"/>
    <col min="8448" max="8697" width="11.453125" style="110"/>
    <col min="8698" max="8698" width="42.7265625" style="110" customWidth="1"/>
    <col min="8699" max="8701" width="10.1796875" style="110" customWidth="1"/>
    <col min="8702" max="8702" width="31.7265625" style="110" customWidth="1"/>
    <col min="8703" max="8703" width="11.81640625" style="110" customWidth="1"/>
    <col min="8704" max="8953" width="11.453125" style="110"/>
    <col min="8954" max="8954" width="42.7265625" style="110" customWidth="1"/>
    <col min="8955" max="8957" width="10.1796875" style="110" customWidth="1"/>
    <col min="8958" max="8958" width="31.7265625" style="110" customWidth="1"/>
    <col min="8959" max="8959" width="11.81640625" style="110" customWidth="1"/>
    <col min="8960" max="9209" width="11.453125" style="110"/>
    <col min="9210" max="9210" width="42.7265625" style="110" customWidth="1"/>
    <col min="9211" max="9213" width="10.1796875" style="110" customWidth="1"/>
    <col min="9214" max="9214" width="31.7265625" style="110" customWidth="1"/>
    <col min="9215" max="9215" width="11.81640625" style="110" customWidth="1"/>
    <col min="9216" max="9465" width="11.453125" style="110"/>
    <col min="9466" max="9466" width="42.7265625" style="110" customWidth="1"/>
    <col min="9467" max="9469" width="10.1796875" style="110" customWidth="1"/>
    <col min="9470" max="9470" width="31.7265625" style="110" customWidth="1"/>
    <col min="9471" max="9471" width="11.81640625" style="110" customWidth="1"/>
    <col min="9472" max="9721" width="11.453125" style="110"/>
    <col min="9722" max="9722" width="42.7265625" style="110" customWidth="1"/>
    <col min="9723" max="9725" width="10.1796875" style="110" customWidth="1"/>
    <col min="9726" max="9726" width="31.7265625" style="110" customWidth="1"/>
    <col min="9727" max="9727" width="11.81640625" style="110" customWidth="1"/>
    <col min="9728" max="9977" width="11.453125" style="110"/>
    <col min="9978" max="9978" width="42.7265625" style="110" customWidth="1"/>
    <col min="9979" max="9981" width="10.1796875" style="110" customWidth="1"/>
    <col min="9982" max="9982" width="31.7265625" style="110" customWidth="1"/>
    <col min="9983" max="9983" width="11.81640625" style="110" customWidth="1"/>
    <col min="9984" max="10233" width="11.453125" style="110"/>
    <col min="10234" max="10234" width="42.7265625" style="110" customWidth="1"/>
    <col min="10235" max="10237" width="10.1796875" style="110" customWidth="1"/>
    <col min="10238" max="10238" width="31.7265625" style="110" customWidth="1"/>
    <col min="10239" max="10239" width="11.81640625" style="110" customWidth="1"/>
    <col min="10240" max="10489" width="11.453125" style="110"/>
    <col min="10490" max="10490" width="42.7265625" style="110" customWidth="1"/>
    <col min="10491" max="10493" width="10.1796875" style="110" customWidth="1"/>
    <col min="10494" max="10494" width="31.7265625" style="110" customWidth="1"/>
    <col min="10495" max="10495" width="11.81640625" style="110" customWidth="1"/>
    <col min="10496" max="10745" width="11.453125" style="110"/>
    <col min="10746" max="10746" width="42.7265625" style="110" customWidth="1"/>
    <col min="10747" max="10749" width="10.1796875" style="110" customWidth="1"/>
    <col min="10750" max="10750" width="31.7265625" style="110" customWidth="1"/>
    <col min="10751" max="10751" width="11.81640625" style="110" customWidth="1"/>
    <col min="10752" max="11001" width="11.453125" style="110"/>
    <col min="11002" max="11002" width="42.7265625" style="110" customWidth="1"/>
    <col min="11003" max="11005" width="10.1796875" style="110" customWidth="1"/>
    <col min="11006" max="11006" width="31.7265625" style="110" customWidth="1"/>
    <col min="11007" max="11007" width="11.81640625" style="110" customWidth="1"/>
    <col min="11008" max="11257" width="11.453125" style="110"/>
    <col min="11258" max="11258" width="42.7265625" style="110" customWidth="1"/>
    <col min="11259" max="11261" width="10.1796875" style="110" customWidth="1"/>
    <col min="11262" max="11262" width="31.7265625" style="110" customWidth="1"/>
    <col min="11263" max="11263" width="11.81640625" style="110" customWidth="1"/>
    <col min="11264" max="11513" width="11.453125" style="110"/>
    <col min="11514" max="11514" width="42.7265625" style="110" customWidth="1"/>
    <col min="11515" max="11517" width="10.1796875" style="110" customWidth="1"/>
    <col min="11518" max="11518" width="31.7265625" style="110" customWidth="1"/>
    <col min="11519" max="11519" width="11.81640625" style="110" customWidth="1"/>
    <col min="11520" max="11769" width="11.453125" style="110"/>
    <col min="11770" max="11770" width="42.7265625" style="110" customWidth="1"/>
    <col min="11771" max="11773" width="10.1796875" style="110" customWidth="1"/>
    <col min="11774" max="11774" width="31.7265625" style="110" customWidth="1"/>
    <col min="11775" max="11775" width="11.81640625" style="110" customWidth="1"/>
    <col min="11776" max="12025" width="11.453125" style="110"/>
    <col min="12026" max="12026" width="42.7265625" style="110" customWidth="1"/>
    <col min="12027" max="12029" width="10.1796875" style="110" customWidth="1"/>
    <col min="12030" max="12030" width="31.7265625" style="110" customWidth="1"/>
    <col min="12031" max="12031" width="11.81640625" style="110" customWidth="1"/>
    <col min="12032" max="12281" width="11.453125" style="110"/>
    <col min="12282" max="12282" width="42.7265625" style="110" customWidth="1"/>
    <col min="12283" max="12285" width="10.1796875" style="110" customWidth="1"/>
    <col min="12286" max="12286" width="31.7265625" style="110" customWidth="1"/>
    <col min="12287" max="12287" width="11.81640625" style="110" customWidth="1"/>
    <col min="12288" max="12537" width="11.453125" style="110"/>
    <col min="12538" max="12538" width="42.7265625" style="110" customWidth="1"/>
    <col min="12539" max="12541" width="10.1796875" style="110" customWidth="1"/>
    <col min="12542" max="12542" width="31.7265625" style="110" customWidth="1"/>
    <col min="12543" max="12543" width="11.81640625" style="110" customWidth="1"/>
    <col min="12544" max="12793" width="11.453125" style="110"/>
    <col min="12794" max="12794" width="42.7265625" style="110" customWidth="1"/>
    <col min="12795" max="12797" width="10.1796875" style="110" customWidth="1"/>
    <col min="12798" max="12798" width="31.7265625" style="110" customWidth="1"/>
    <col min="12799" max="12799" width="11.81640625" style="110" customWidth="1"/>
    <col min="12800" max="13049" width="11.453125" style="110"/>
    <col min="13050" max="13050" width="42.7265625" style="110" customWidth="1"/>
    <col min="13051" max="13053" width="10.1796875" style="110" customWidth="1"/>
    <col min="13054" max="13054" width="31.7265625" style="110" customWidth="1"/>
    <col min="13055" max="13055" width="11.81640625" style="110" customWidth="1"/>
    <col min="13056" max="13305" width="11.453125" style="110"/>
    <col min="13306" max="13306" width="42.7265625" style="110" customWidth="1"/>
    <col min="13307" max="13309" width="10.1796875" style="110" customWidth="1"/>
    <col min="13310" max="13310" width="31.7265625" style="110" customWidth="1"/>
    <col min="13311" max="13311" width="11.81640625" style="110" customWidth="1"/>
    <col min="13312" max="13561" width="11.453125" style="110"/>
    <col min="13562" max="13562" width="42.7265625" style="110" customWidth="1"/>
    <col min="13563" max="13565" width="10.1796875" style="110" customWidth="1"/>
    <col min="13566" max="13566" width="31.7265625" style="110" customWidth="1"/>
    <col min="13567" max="13567" width="11.81640625" style="110" customWidth="1"/>
    <col min="13568" max="13817" width="11.453125" style="110"/>
    <col min="13818" max="13818" width="42.7265625" style="110" customWidth="1"/>
    <col min="13819" max="13821" width="10.1796875" style="110" customWidth="1"/>
    <col min="13822" max="13822" width="31.7265625" style="110" customWidth="1"/>
    <col min="13823" max="13823" width="11.81640625" style="110" customWidth="1"/>
    <col min="13824" max="14073" width="11.453125" style="110"/>
    <col min="14074" max="14074" width="42.7265625" style="110" customWidth="1"/>
    <col min="14075" max="14077" width="10.1796875" style="110" customWidth="1"/>
    <col min="14078" max="14078" width="31.7265625" style="110" customWidth="1"/>
    <col min="14079" max="14079" width="11.81640625" style="110" customWidth="1"/>
    <col min="14080" max="14329" width="11.453125" style="110"/>
    <col min="14330" max="14330" width="42.7265625" style="110" customWidth="1"/>
    <col min="14331" max="14333" width="10.1796875" style="110" customWidth="1"/>
    <col min="14334" max="14334" width="31.7265625" style="110" customWidth="1"/>
    <col min="14335" max="14335" width="11.81640625" style="110" customWidth="1"/>
    <col min="14336" max="14585" width="11.453125" style="110"/>
    <col min="14586" max="14586" width="42.7265625" style="110" customWidth="1"/>
    <col min="14587" max="14589" width="10.1796875" style="110" customWidth="1"/>
    <col min="14590" max="14590" width="31.7265625" style="110" customWidth="1"/>
    <col min="14591" max="14591" width="11.81640625" style="110" customWidth="1"/>
    <col min="14592" max="14841" width="11.453125" style="110"/>
    <col min="14842" max="14842" width="42.7265625" style="110" customWidth="1"/>
    <col min="14843" max="14845" width="10.1796875" style="110" customWidth="1"/>
    <col min="14846" max="14846" width="31.7265625" style="110" customWidth="1"/>
    <col min="14847" max="14847" width="11.81640625" style="110" customWidth="1"/>
    <col min="14848" max="15097" width="11.453125" style="110"/>
    <col min="15098" max="15098" width="42.7265625" style="110" customWidth="1"/>
    <col min="15099" max="15101" width="10.1796875" style="110" customWidth="1"/>
    <col min="15102" max="15102" width="31.7265625" style="110" customWidth="1"/>
    <col min="15103" max="15103" width="11.81640625" style="110" customWidth="1"/>
    <col min="15104" max="15353" width="11.453125" style="110"/>
    <col min="15354" max="15354" width="42.7265625" style="110" customWidth="1"/>
    <col min="15355" max="15357" width="10.1796875" style="110" customWidth="1"/>
    <col min="15358" max="15358" width="31.7265625" style="110" customWidth="1"/>
    <col min="15359" max="15359" width="11.81640625" style="110" customWidth="1"/>
    <col min="15360" max="15609" width="11.453125" style="110"/>
    <col min="15610" max="15610" width="42.7265625" style="110" customWidth="1"/>
    <col min="15611" max="15613" width="10.1796875" style="110" customWidth="1"/>
    <col min="15614" max="15614" width="31.7265625" style="110" customWidth="1"/>
    <col min="15615" max="15615" width="11.81640625" style="110" customWidth="1"/>
    <col min="15616" max="15865" width="11.453125" style="110"/>
    <col min="15866" max="15866" width="42.7265625" style="110" customWidth="1"/>
    <col min="15867" max="15869" width="10.1796875" style="110" customWidth="1"/>
    <col min="15870" max="15870" width="31.7265625" style="110" customWidth="1"/>
    <col min="15871" max="15871" width="11.81640625" style="110" customWidth="1"/>
    <col min="15872" max="16121" width="11.453125" style="110"/>
    <col min="16122" max="16122" width="42.7265625" style="110" customWidth="1"/>
    <col min="16123" max="16125" width="10.1796875" style="110" customWidth="1"/>
    <col min="16126" max="16126" width="31.7265625" style="110" customWidth="1"/>
    <col min="16127" max="16127" width="11.81640625" style="110" customWidth="1"/>
    <col min="16128" max="16376" width="11.453125" style="110"/>
    <col min="16377" max="16380" width="11.453125" style="110" customWidth="1"/>
    <col min="16381" max="16384" width="11.453125" style="110"/>
  </cols>
  <sheetData>
    <row r="1" spans="1:6" ht="24.75" customHeight="1">
      <c r="A1" s="1580" t="s">
        <v>765</v>
      </c>
      <c r="B1" s="1580"/>
      <c r="C1" s="1581"/>
      <c r="D1" s="1581"/>
      <c r="E1" s="1581"/>
      <c r="F1" s="722" t="s">
        <v>766</v>
      </c>
    </row>
    <row r="2" spans="1:6" ht="19" customHeight="1">
      <c r="A2" s="586"/>
      <c r="B2" s="586"/>
      <c r="F2" s="124"/>
    </row>
    <row r="3" spans="1:6" ht="24" customHeight="1">
      <c r="A3" s="1573"/>
      <c r="B3" s="1572"/>
      <c r="C3" s="1569"/>
      <c r="D3" s="1569"/>
      <c r="E3" s="1569"/>
      <c r="F3" s="1522"/>
    </row>
    <row r="4" spans="1:6" ht="18" customHeight="1">
      <c r="A4" s="1578" t="s">
        <v>1924</v>
      </c>
      <c r="B4" s="1578"/>
      <c r="C4" s="1579"/>
      <c r="D4" s="1579"/>
      <c r="E4" s="1953" t="s">
        <v>1933</v>
      </c>
      <c r="F4" s="1953"/>
    </row>
    <row r="5" spans="1:6" ht="18" customHeight="1">
      <c r="A5" s="1578" t="s">
        <v>2170</v>
      </c>
      <c r="B5" s="1578"/>
      <c r="C5" s="1579"/>
      <c r="D5" s="1579"/>
      <c r="E5" s="1913" t="s">
        <v>2172</v>
      </c>
      <c r="F5" s="1913"/>
    </row>
    <row r="6" spans="1:6" ht="22.5" customHeight="1">
      <c r="A6" s="588" t="s">
        <v>2171</v>
      </c>
      <c r="B6" s="588"/>
      <c r="E6" s="1264"/>
      <c r="F6" s="1264" t="s">
        <v>2173</v>
      </c>
    </row>
    <row r="7" spans="1:6" ht="12.75" customHeight="1">
      <c r="F7" s="124"/>
    </row>
    <row r="8" spans="1:6" ht="12.75" customHeight="1">
      <c r="F8" s="124"/>
    </row>
    <row r="9" spans="1:6" ht="12.75" customHeight="1">
      <c r="A9" s="1736" t="s">
        <v>2309</v>
      </c>
      <c r="F9" s="1737" t="s">
        <v>2310</v>
      </c>
    </row>
    <row r="10" spans="1:6" ht="12.75" customHeight="1">
      <c r="F10" s="124"/>
    </row>
    <row r="11" spans="1:6" ht="28.5" customHeight="1">
      <c r="A11" s="297" t="s">
        <v>1925</v>
      </c>
      <c r="B11" s="303" t="s">
        <v>377</v>
      </c>
      <c r="C11" s="1240"/>
      <c r="D11" s="303" t="s">
        <v>1928</v>
      </c>
      <c r="E11" s="1569"/>
      <c r="F11" s="1525" t="s">
        <v>1929</v>
      </c>
    </row>
    <row r="12" spans="1:6" ht="28.5" customHeight="1">
      <c r="A12" s="1240"/>
      <c r="B12" s="303" t="s">
        <v>1926</v>
      </c>
      <c r="C12" s="1240"/>
      <c r="D12" s="303" t="s">
        <v>1917</v>
      </c>
      <c r="E12" s="1569"/>
      <c r="F12" s="1241"/>
    </row>
    <row r="13" spans="1:6" ht="28.5" customHeight="1">
      <c r="A13" s="1269" t="s">
        <v>2522</v>
      </c>
      <c r="B13" s="1271">
        <v>656</v>
      </c>
      <c r="C13" s="1240"/>
      <c r="D13" s="1271">
        <v>20</v>
      </c>
      <c r="E13" s="1569"/>
      <c r="F13" s="1269" t="s">
        <v>706</v>
      </c>
    </row>
    <row r="14" spans="1:6" ht="28.5" customHeight="1">
      <c r="A14" s="1269" t="s">
        <v>1402</v>
      </c>
      <c r="B14" s="1271">
        <v>426</v>
      </c>
      <c r="C14" s="1240"/>
      <c r="D14" s="1271">
        <v>14</v>
      </c>
      <c r="E14" s="1569"/>
      <c r="F14" s="1269" t="s">
        <v>55</v>
      </c>
    </row>
    <row r="15" spans="1:6" ht="28.5" customHeight="1">
      <c r="A15" s="1269" t="s">
        <v>708</v>
      </c>
      <c r="B15" s="1271">
        <v>1383</v>
      </c>
      <c r="C15" s="1240"/>
      <c r="D15" s="1271">
        <v>45</v>
      </c>
      <c r="E15" s="1569"/>
      <c r="F15" s="1269" t="s">
        <v>709</v>
      </c>
    </row>
    <row r="16" spans="1:6" ht="28.5" customHeight="1">
      <c r="A16" s="1269" t="s">
        <v>710</v>
      </c>
      <c r="B16" s="1271">
        <v>1419</v>
      </c>
      <c r="C16" s="1240"/>
      <c r="D16" s="1271">
        <v>43</v>
      </c>
      <c r="E16" s="1569"/>
      <c r="F16" s="1269" t="s">
        <v>1918</v>
      </c>
    </row>
    <row r="17" spans="1:6" ht="28.5" customHeight="1">
      <c r="A17" s="1269" t="s">
        <v>712</v>
      </c>
      <c r="B17" s="1271">
        <v>381</v>
      </c>
      <c r="C17" s="1240"/>
      <c r="D17" s="1271">
        <v>12</v>
      </c>
      <c r="E17" s="1569"/>
      <c r="F17" s="1269" t="s">
        <v>713</v>
      </c>
    </row>
    <row r="18" spans="1:6" ht="28.5" customHeight="1">
      <c r="A18" s="1269" t="s">
        <v>1443</v>
      </c>
      <c r="B18" s="1271">
        <v>1989</v>
      </c>
      <c r="C18" s="1240"/>
      <c r="D18" s="1271">
        <v>63</v>
      </c>
      <c r="E18" s="1569"/>
      <c r="F18" s="1269" t="s">
        <v>122</v>
      </c>
    </row>
    <row r="19" spans="1:6" ht="28.5" customHeight="1">
      <c r="A19" s="1269" t="s">
        <v>714</v>
      </c>
      <c r="B19" s="1271">
        <v>1114</v>
      </c>
      <c r="C19" s="1240"/>
      <c r="D19" s="1271">
        <v>34</v>
      </c>
      <c r="E19" s="1569"/>
      <c r="F19" s="1269" t="s">
        <v>715</v>
      </c>
    </row>
    <row r="20" spans="1:6" ht="28.5" customHeight="1">
      <c r="A20" s="1269" t="s">
        <v>716</v>
      </c>
      <c r="B20" s="1271">
        <v>442</v>
      </c>
      <c r="C20" s="1240"/>
      <c r="D20" s="1271">
        <v>14</v>
      </c>
      <c r="E20" s="1569"/>
      <c r="F20" s="1269" t="s">
        <v>717</v>
      </c>
    </row>
    <row r="21" spans="1:6" ht="28.5" customHeight="1">
      <c r="A21" s="1269" t="s">
        <v>718</v>
      </c>
      <c r="B21" s="1271">
        <v>756</v>
      </c>
      <c r="C21" s="1240"/>
      <c r="D21" s="1271">
        <v>22</v>
      </c>
      <c r="E21" s="1569"/>
      <c r="F21" s="1269" t="s">
        <v>719</v>
      </c>
    </row>
    <row r="22" spans="1:6" ht="28.5" customHeight="1">
      <c r="A22" s="1269" t="s">
        <v>720</v>
      </c>
      <c r="B22" s="1271">
        <v>236</v>
      </c>
      <c r="C22" s="1240"/>
      <c r="D22" s="1271">
        <v>8</v>
      </c>
      <c r="E22" s="1569"/>
      <c r="F22" s="1269" t="s">
        <v>721</v>
      </c>
    </row>
    <row r="23" spans="1:6" ht="28.5" customHeight="1">
      <c r="A23" s="1269" t="s">
        <v>2521</v>
      </c>
      <c r="B23" s="1271">
        <v>191</v>
      </c>
      <c r="C23" s="1240"/>
      <c r="D23" s="1271">
        <v>6</v>
      </c>
      <c r="E23" s="1569"/>
      <c r="F23" s="1269" t="s">
        <v>722</v>
      </c>
    </row>
    <row r="24" spans="1:6" ht="28.5" customHeight="1">
      <c r="A24" s="1269" t="s">
        <v>2520</v>
      </c>
      <c r="B24" s="1271">
        <v>68</v>
      </c>
      <c r="C24" s="1240"/>
      <c r="D24" s="1271">
        <v>2</v>
      </c>
      <c r="E24" s="1569"/>
      <c r="F24" s="1269" t="s">
        <v>723</v>
      </c>
    </row>
    <row r="25" spans="1:6" ht="39" customHeight="1">
      <c r="A25" s="1270" t="s">
        <v>15</v>
      </c>
      <c r="B25" s="1272">
        <f>SUM(B13:B24)</f>
        <v>9061</v>
      </c>
      <c r="C25" s="1240"/>
      <c r="D25" s="1272">
        <f>SUM(D13:D24)</f>
        <v>283</v>
      </c>
      <c r="E25" s="1569"/>
      <c r="F25" s="1270" t="s">
        <v>1927</v>
      </c>
    </row>
    <row r="26" spans="1:6" ht="12.75" customHeight="1">
      <c r="F26" s="124"/>
    </row>
    <row r="27" spans="1:6" ht="12.75" customHeight="1">
      <c r="F27" s="124"/>
    </row>
    <row r="28" spans="1:6" ht="12.75" customHeight="1"/>
    <row r="29" spans="1:6" ht="17.25" customHeight="1"/>
    <row r="30" spans="1:6" ht="25.5" customHeight="1">
      <c r="C30" s="110"/>
      <c r="D30" s="110"/>
      <c r="E30" s="110"/>
    </row>
    <row r="31" spans="1:6" ht="12.75" customHeight="1"/>
    <row r="32" spans="1:6" ht="12.75" customHeight="1">
      <c r="A32" s="465"/>
      <c r="B32" s="465"/>
      <c r="F32" s="477"/>
    </row>
    <row r="34" spans="1:6" ht="12.75" customHeight="1">
      <c r="A34" s="1916"/>
      <c r="B34" s="1916"/>
      <c r="C34" s="1916"/>
      <c r="D34" s="1916"/>
      <c r="E34" s="1916"/>
      <c r="F34" s="1916"/>
    </row>
    <row r="35" spans="1:6" ht="12.75" customHeight="1"/>
    <row r="36" spans="1:6" ht="22.5" customHeight="1"/>
    <row r="37" spans="1:6" ht="12.75" customHeight="1"/>
    <row r="38" spans="1:6" ht="12.75" customHeight="1"/>
    <row r="39" spans="1:6" ht="12.75" customHeight="1"/>
    <row r="40" spans="1:6" ht="12.75" customHeight="1"/>
    <row r="60" spans="1:6" ht="14">
      <c r="A60" s="769" t="s">
        <v>1873</v>
      </c>
      <c r="B60" s="31"/>
      <c r="C60" s="1188"/>
      <c r="D60" s="1188"/>
      <c r="E60" s="582"/>
      <c r="F60" s="32" t="s">
        <v>1872</v>
      </c>
    </row>
  </sheetData>
  <mergeCells count="3">
    <mergeCell ref="A34:F34"/>
    <mergeCell ref="E4:F4"/>
    <mergeCell ref="E5:F5"/>
  </mergeCells>
  <pageMargins left="0.78740157480314965" right="0.78740157480314965" top="1.1811023622047245" bottom="0.98425196850393704" header="0.51181102362204722" footer="0.51181102362204722"/>
  <pageSetup paperSize="9" scale="65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FFFF00"/>
  </sheetPr>
  <dimension ref="A1:H51"/>
  <sheetViews>
    <sheetView showGridLines="0" view="pageLayout" topLeftCell="A5" zoomScale="80" zoomScalePageLayoutView="80" workbookViewId="0">
      <selection activeCell="F15" sqref="F15"/>
    </sheetView>
  </sheetViews>
  <sheetFormatPr defaultColWidth="3.453125" defaultRowHeight="13"/>
  <cols>
    <col min="1" max="1" width="34.54296875" style="110" customWidth="1"/>
    <col min="2" max="4" width="6.81640625" style="110" customWidth="1"/>
    <col min="5" max="5" width="7.7265625" style="110" customWidth="1"/>
    <col min="6" max="6" width="6.81640625" style="110" customWidth="1"/>
    <col min="7" max="7" width="8.1796875" style="110" customWidth="1"/>
    <col min="8" max="8" width="27.453125" style="110" customWidth="1"/>
    <col min="9" max="235" width="3.453125" style="110"/>
    <col min="236" max="236" width="35.7265625" style="110" customWidth="1"/>
    <col min="237" max="239" width="13.7265625" style="110" customWidth="1"/>
    <col min="240" max="240" width="30.26953125" style="110" customWidth="1"/>
    <col min="241" max="491" width="3.453125" style="110"/>
    <col min="492" max="492" width="35.7265625" style="110" customWidth="1"/>
    <col min="493" max="495" width="13.7265625" style="110" customWidth="1"/>
    <col min="496" max="496" width="30.26953125" style="110" customWidth="1"/>
    <col min="497" max="747" width="3.453125" style="110"/>
    <col min="748" max="748" width="35.7265625" style="110" customWidth="1"/>
    <col min="749" max="751" width="13.7265625" style="110" customWidth="1"/>
    <col min="752" max="752" width="30.26953125" style="110" customWidth="1"/>
    <col min="753" max="1003" width="3.453125" style="110"/>
    <col min="1004" max="1004" width="35.7265625" style="110" customWidth="1"/>
    <col min="1005" max="1007" width="13.7265625" style="110" customWidth="1"/>
    <col min="1008" max="1008" width="30.26953125" style="110" customWidth="1"/>
    <col min="1009" max="1259" width="3.453125" style="110"/>
    <col min="1260" max="1260" width="35.7265625" style="110" customWidth="1"/>
    <col min="1261" max="1263" width="13.7265625" style="110" customWidth="1"/>
    <col min="1264" max="1264" width="30.26953125" style="110" customWidth="1"/>
    <col min="1265" max="1515" width="3.453125" style="110"/>
    <col min="1516" max="1516" width="35.7265625" style="110" customWidth="1"/>
    <col min="1517" max="1519" width="13.7265625" style="110" customWidth="1"/>
    <col min="1520" max="1520" width="30.26953125" style="110" customWidth="1"/>
    <col min="1521" max="1771" width="3.453125" style="110"/>
    <col min="1772" max="1772" width="35.7265625" style="110" customWidth="1"/>
    <col min="1773" max="1775" width="13.7265625" style="110" customWidth="1"/>
    <col min="1776" max="1776" width="30.26953125" style="110" customWidth="1"/>
    <col min="1777" max="2027" width="3.453125" style="110"/>
    <col min="2028" max="2028" width="35.7265625" style="110" customWidth="1"/>
    <col min="2029" max="2031" width="13.7265625" style="110" customWidth="1"/>
    <col min="2032" max="2032" width="30.26953125" style="110" customWidth="1"/>
    <col min="2033" max="2283" width="3.453125" style="110"/>
    <col min="2284" max="2284" width="35.7265625" style="110" customWidth="1"/>
    <col min="2285" max="2287" width="13.7265625" style="110" customWidth="1"/>
    <col min="2288" max="2288" width="30.26953125" style="110" customWidth="1"/>
    <col min="2289" max="2539" width="3.453125" style="110"/>
    <col min="2540" max="2540" width="35.7265625" style="110" customWidth="1"/>
    <col min="2541" max="2543" width="13.7265625" style="110" customWidth="1"/>
    <col min="2544" max="2544" width="30.26953125" style="110" customWidth="1"/>
    <col min="2545" max="2795" width="3.453125" style="110"/>
    <col min="2796" max="2796" width="35.7265625" style="110" customWidth="1"/>
    <col min="2797" max="2799" width="13.7265625" style="110" customWidth="1"/>
    <col min="2800" max="2800" width="30.26953125" style="110" customWidth="1"/>
    <col min="2801" max="3051" width="3.453125" style="110"/>
    <col min="3052" max="3052" width="35.7265625" style="110" customWidth="1"/>
    <col min="3053" max="3055" width="13.7265625" style="110" customWidth="1"/>
    <col min="3056" max="3056" width="30.26953125" style="110" customWidth="1"/>
    <col min="3057" max="3307" width="3.453125" style="110"/>
    <col min="3308" max="3308" width="35.7265625" style="110" customWidth="1"/>
    <col min="3309" max="3311" width="13.7265625" style="110" customWidth="1"/>
    <col min="3312" max="3312" width="30.26953125" style="110" customWidth="1"/>
    <col min="3313" max="3563" width="3.453125" style="110"/>
    <col min="3564" max="3564" width="35.7265625" style="110" customWidth="1"/>
    <col min="3565" max="3567" width="13.7265625" style="110" customWidth="1"/>
    <col min="3568" max="3568" width="30.26953125" style="110" customWidth="1"/>
    <col min="3569" max="3819" width="3.453125" style="110"/>
    <col min="3820" max="3820" width="35.7265625" style="110" customWidth="1"/>
    <col min="3821" max="3823" width="13.7265625" style="110" customWidth="1"/>
    <col min="3824" max="3824" width="30.26953125" style="110" customWidth="1"/>
    <col min="3825" max="4075" width="3.453125" style="110"/>
    <col min="4076" max="4076" width="35.7265625" style="110" customWidth="1"/>
    <col min="4077" max="4079" width="13.7265625" style="110" customWidth="1"/>
    <col min="4080" max="4080" width="30.26953125" style="110" customWidth="1"/>
    <col min="4081" max="4331" width="3.453125" style="110"/>
    <col min="4332" max="4332" width="35.7265625" style="110" customWidth="1"/>
    <col min="4333" max="4335" width="13.7265625" style="110" customWidth="1"/>
    <col min="4336" max="4336" width="30.26953125" style="110" customWidth="1"/>
    <col min="4337" max="4587" width="3.453125" style="110"/>
    <col min="4588" max="4588" width="35.7265625" style="110" customWidth="1"/>
    <col min="4589" max="4591" width="13.7265625" style="110" customWidth="1"/>
    <col min="4592" max="4592" width="30.26953125" style="110" customWidth="1"/>
    <col min="4593" max="4843" width="3.453125" style="110"/>
    <col min="4844" max="4844" width="35.7265625" style="110" customWidth="1"/>
    <col min="4845" max="4847" width="13.7265625" style="110" customWidth="1"/>
    <col min="4848" max="4848" width="30.26953125" style="110" customWidth="1"/>
    <col min="4849" max="5099" width="3.453125" style="110"/>
    <col min="5100" max="5100" width="35.7265625" style="110" customWidth="1"/>
    <col min="5101" max="5103" width="13.7265625" style="110" customWidth="1"/>
    <col min="5104" max="5104" width="30.26953125" style="110" customWidth="1"/>
    <col min="5105" max="5355" width="3.453125" style="110"/>
    <col min="5356" max="5356" width="35.7265625" style="110" customWidth="1"/>
    <col min="5357" max="5359" width="13.7265625" style="110" customWidth="1"/>
    <col min="5360" max="5360" width="30.26953125" style="110" customWidth="1"/>
    <col min="5361" max="5611" width="3.453125" style="110"/>
    <col min="5612" max="5612" width="35.7265625" style="110" customWidth="1"/>
    <col min="5613" max="5615" width="13.7265625" style="110" customWidth="1"/>
    <col min="5616" max="5616" width="30.26953125" style="110" customWidth="1"/>
    <col min="5617" max="5867" width="3.453125" style="110"/>
    <col min="5868" max="5868" width="35.7265625" style="110" customWidth="1"/>
    <col min="5869" max="5871" width="13.7265625" style="110" customWidth="1"/>
    <col min="5872" max="5872" width="30.26953125" style="110" customWidth="1"/>
    <col min="5873" max="6123" width="3.453125" style="110"/>
    <col min="6124" max="6124" width="35.7265625" style="110" customWidth="1"/>
    <col min="6125" max="6127" width="13.7265625" style="110" customWidth="1"/>
    <col min="6128" max="6128" width="30.26953125" style="110" customWidth="1"/>
    <col min="6129" max="6379" width="3.453125" style="110"/>
    <col min="6380" max="6380" width="35.7265625" style="110" customWidth="1"/>
    <col min="6381" max="6383" width="13.7265625" style="110" customWidth="1"/>
    <col min="6384" max="6384" width="30.26953125" style="110" customWidth="1"/>
    <col min="6385" max="6635" width="3.453125" style="110"/>
    <col min="6636" max="6636" width="35.7265625" style="110" customWidth="1"/>
    <col min="6637" max="6639" width="13.7265625" style="110" customWidth="1"/>
    <col min="6640" max="6640" width="30.26953125" style="110" customWidth="1"/>
    <col min="6641" max="6891" width="3.453125" style="110"/>
    <col min="6892" max="6892" width="35.7265625" style="110" customWidth="1"/>
    <col min="6893" max="6895" width="13.7265625" style="110" customWidth="1"/>
    <col min="6896" max="6896" width="30.26953125" style="110" customWidth="1"/>
    <col min="6897" max="7147" width="3.453125" style="110"/>
    <col min="7148" max="7148" width="35.7265625" style="110" customWidth="1"/>
    <col min="7149" max="7151" width="13.7265625" style="110" customWidth="1"/>
    <col min="7152" max="7152" width="30.26953125" style="110" customWidth="1"/>
    <col min="7153" max="7403" width="3.453125" style="110"/>
    <col min="7404" max="7404" width="35.7265625" style="110" customWidth="1"/>
    <col min="7405" max="7407" width="13.7265625" style="110" customWidth="1"/>
    <col min="7408" max="7408" width="30.26953125" style="110" customWidth="1"/>
    <col min="7409" max="7659" width="3.453125" style="110"/>
    <col min="7660" max="7660" width="35.7265625" style="110" customWidth="1"/>
    <col min="7661" max="7663" width="13.7265625" style="110" customWidth="1"/>
    <col min="7664" max="7664" width="30.26953125" style="110" customWidth="1"/>
    <col min="7665" max="7915" width="3.453125" style="110"/>
    <col min="7916" max="7916" width="35.7265625" style="110" customWidth="1"/>
    <col min="7917" max="7919" width="13.7265625" style="110" customWidth="1"/>
    <col min="7920" max="7920" width="30.26953125" style="110" customWidth="1"/>
    <col min="7921" max="8171" width="3.453125" style="110"/>
    <col min="8172" max="8172" width="35.7265625" style="110" customWidth="1"/>
    <col min="8173" max="8175" width="13.7265625" style="110" customWidth="1"/>
    <col min="8176" max="8176" width="30.26953125" style="110" customWidth="1"/>
    <col min="8177" max="8427" width="3.453125" style="110"/>
    <col min="8428" max="8428" width="35.7265625" style="110" customWidth="1"/>
    <col min="8429" max="8431" width="13.7265625" style="110" customWidth="1"/>
    <col min="8432" max="8432" width="30.26953125" style="110" customWidth="1"/>
    <col min="8433" max="8683" width="3.453125" style="110"/>
    <col min="8684" max="8684" width="35.7265625" style="110" customWidth="1"/>
    <col min="8685" max="8687" width="13.7265625" style="110" customWidth="1"/>
    <col min="8688" max="8688" width="30.26953125" style="110" customWidth="1"/>
    <col min="8689" max="8939" width="3.453125" style="110"/>
    <col min="8940" max="8940" width="35.7265625" style="110" customWidth="1"/>
    <col min="8941" max="8943" width="13.7265625" style="110" customWidth="1"/>
    <col min="8944" max="8944" width="30.26953125" style="110" customWidth="1"/>
    <col min="8945" max="9195" width="3.453125" style="110"/>
    <col min="9196" max="9196" width="35.7265625" style="110" customWidth="1"/>
    <col min="9197" max="9199" width="13.7265625" style="110" customWidth="1"/>
    <col min="9200" max="9200" width="30.26953125" style="110" customWidth="1"/>
    <col min="9201" max="9451" width="3.453125" style="110"/>
    <col min="9452" max="9452" width="35.7265625" style="110" customWidth="1"/>
    <col min="9453" max="9455" width="13.7265625" style="110" customWidth="1"/>
    <col min="9456" max="9456" width="30.26953125" style="110" customWidth="1"/>
    <col min="9457" max="9707" width="3.453125" style="110"/>
    <col min="9708" max="9708" width="35.7265625" style="110" customWidth="1"/>
    <col min="9709" max="9711" width="13.7265625" style="110" customWidth="1"/>
    <col min="9712" max="9712" width="30.26953125" style="110" customWidth="1"/>
    <col min="9713" max="9963" width="3.453125" style="110"/>
    <col min="9964" max="9964" width="35.7265625" style="110" customWidth="1"/>
    <col min="9965" max="9967" width="13.7265625" style="110" customWidth="1"/>
    <col min="9968" max="9968" width="30.26953125" style="110" customWidth="1"/>
    <col min="9969" max="10219" width="3.453125" style="110"/>
    <col min="10220" max="10220" width="35.7265625" style="110" customWidth="1"/>
    <col min="10221" max="10223" width="13.7265625" style="110" customWidth="1"/>
    <col min="10224" max="10224" width="30.26953125" style="110" customWidth="1"/>
    <col min="10225" max="10475" width="3.453125" style="110"/>
    <col min="10476" max="10476" width="35.7265625" style="110" customWidth="1"/>
    <col min="10477" max="10479" width="13.7265625" style="110" customWidth="1"/>
    <col min="10480" max="10480" width="30.26953125" style="110" customWidth="1"/>
    <col min="10481" max="10731" width="3.453125" style="110"/>
    <col min="10732" max="10732" width="35.7265625" style="110" customWidth="1"/>
    <col min="10733" max="10735" width="13.7265625" style="110" customWidth="1"/>
    <col min="10736" max="10736" width="30.26953125" style="110" customWidth="1"/>
    <col min="10737" max="10987" width="3.453125" style="110"/>
    <col min="10988" max="10988" width="35.7265625" style="110" customWidth="1"/>
    <col min="10989" max="10991" width="13.7265625" style="110" customWidth="1"/>
    <col min="10992" max="10992" width="30.26953125" style="110" customWidth="1"/>
    <col min="10993" max="11243" width="3.453125" style="110"/>
    <col min="11244" max="11244" width="35.7265625" style="110" customWidth="1"/>
    <col min="11245" max="11247" width="13.7265625" style="110" customWidth="1"/>
    <col min="11248" max="11248" width="30.26953125" style="110" customWidth="1"/>
    <col min="11249" max="11499" width="3.453125" style="110"/>
    <col min="11500" max="11500" width="35.7265625" style="110" customWidth="1"/>
    <col min="11501" max="11503" width="13.7265625" style="110" customWidth="1"/>
    <col min="11504" max="11504" width="30.26953125" style="110" customWidth="1"/>
    <col min="11505" max="11755" width="3.453125" style="110"/>
    <col min="11756" max="11756" width="35.7265625" style="110" customWidth="1"/>
    <col min="11757" max="11759" width="13.7265625" style="110" customWidth="1"/>
    <col min="11760" max="11760" width="30.26953125" style="110" customWidth="1"/>
    <col min="11761" max="12011" width="3.453125" style="110"/>
    <col min="12012" max="12012" width="35.7265625" style="110" customWidth="1"/>
    <col min="12013" max="12015" width="13.7265625" style="110" customWidth="1"/>
    <col min="12016" max="12016" width="30.26953125" style="110" customWidth="1"/>
    <col min="12017" max="12267" width="3.453125" style="110"/>
    <col min="12268" max="12268" width="35.7265625" style="110" customWidth="1"/>
    <col min="12269" max="12271" width="13.7265625" style="110" customWidth="1"/>
    <col min="12272" max="12272" width="30.26953125" style="110" customWidth="1"/>
    <col min="12273" max="12523" width="3.453125" style="110"/>
    <col min="12524" max="12524" width="35.7265625" style="110" customWidth="1"/>
    <col min="12525" max="12527" width="13.7265625" style="110" customWidth="1"/>
    <col min="12528" max="12528" width="30.26953125" style="110" customWidth="1"/>
    <col min="12529" max="12779" width="3.453125" style="110"/>
    <col min="12780" max="12780" width="35.7265625" style="110" customWidth="1"/>
    <col min="12781" max="12783" width="13.7265625" style="110" customWidth="1"/>
    <col min="12784" max="12784" width="30.26953125" style="110" customWidth="1"/>
    <col min="12785" max="13035" width="3.453125" style="110"/>
    <col min="13036" max="13036" width="35.7265625" style="110" customWidth="1"/>
    <col min="13037" max="13039" width="13.7265625" style="110" customWidth="1"/>
    <col min="13040" max="13040" width="30.26953125" style="110" customWidth="1"/>
    <col min="13041" max="13291" width="3.453125" style="110"/>
    <col min="13292" max="13292" width="35.7265625" style="110" customWidth="1"/>
    <col min="13293" max="13295" width="13.7265625" style="110" customWidth="1"/>
    <col min="13296" max="13296" width="30.26953125" style="110" customWidth="1"/>
    <col min="13297" max="13547" width="3.453125" style="110"/>
    <col min="13548" max="13548" width="35.7265625" style="110" customWidth="1"/>
    <col min="13549" max="13551" width="13.7265625" style="110" customWidth="1"/>
    <col min="13552" max="13552" width="30.26953125" style="110" customWidth="1"/>
    <col min="13553" max="13803" width="3.453125" style="110"/>
    <col min="13804" max="13804" width="35.7265625" style="110" customWidth="1"/>
    <col min="13805" max="13807" width="13.7265625" style="110" customWidth="1"/>
    <col min="13808" max="13808" width="30.26953125" style="110" customWidth="1"/>
    <col min="13809" max="14059" width="3.453125" style="110"/>
    <col min="14060" max="14060" width="35.7265625" style="110" customWidth="1"/>
    <col min="14061" max="14063" width="13.7265625" style="110" customWidth="1"/>
    <col min="14064" max="14064" width="30.26953125" style="110" customWidth="1"/>
    <col min="14065" max="14315" width="3.453125" style="110"/>
    <col min="14316" max="14316" width="35.7265625" style="110" customWidth="1"/>
    <col min="14317" max="14319" width="13.7265625" style="110" customWidth="1"/>
    <col min="14320" max="14320" width="30.26953125" style="110" customWidth="1"/>
    <col min="14321" max="14571" width="3.453125" style="110"/>
    <col min="14572" max="14572" width="35.7265625" style="110" customWidth="1"/>
    <col min="14573" max="14575" width="13.7265625" style="110" customWidth="1"/>
    <col min="14576" max="14576" width="30.26953125" style="110" customWidth="1"/>
    <col min="14577" max="14827" width="3.453125" style="110"/>
    <col min="14828" max="14828" width="35.7265625" style="110" customWidth="1"/>
    <col min="14829" max="14831" width="13.7265625" style="110" customWidth="1"/>
    <col min="14832" max="14832" width="30.26953125" style="110" customWidth="1"/>
    <col min="14833" max="15083" width="3.453125" style="110"/>
    <col min="15084" max="15084" width="35.7265625" style="110" customWidth="1"/>
    <col min="15085" max="15087" width="13.7265625" style="110" customWidth="1"/>
    <col min="15088" max="15088" width="30.26953125" style="110" customWidth="1"/>
    <col min="15089" max="15339" width="3.453125" style="110"/>
    <col min="15340" max="15340" width="35.7265625" style="110" customWidth="1"/>
    <col min="15341" max="15343" width="13.7265625" style="110" customWidth="1"/>
    <col min="15344" max="15344" width="30.26953125" style="110" customWidth="1"/>
    <col min="15345" max="15595" width="3.453125" style="110"/>
    <col min="15596" max="15596" width="35.7265625" style="110" customWidth="1"/>
    <col min="15597" max="15599" width="13.7265625" style="110" customWidth="1"/>
    <col min="15600" max="15600" width="30.26953125" style="110" customWidth="1"/>
    <col min="15601" max="15851" width="3.453125" style="110"/>
    <col min="15852" max="15852" width="35.7265625" style="110" customWidth="1"/>
    <col min="15853" max="15855" width="13.7265625" style="110" customWidth="1"/>
    <col min="15856" max="15856" width="30.26953125" style="110" customWidth="1"/>
    <col min="15857" max="16107" width="3.453125" style="110"/>
    <col min="16108" max="16108" width="35.7265625" style="110" customWidth="1"/>
    <col min="16109" max="16111" width="13.7265625" style="110" customWidth="1"/>
    <col min="16112" max="16112" width="30.26953125" style="110" customWidth="1"/>
    <col min="16113" max="16363" width="3.453125" style="110"/>
    <col min="16364" max="16376" width="11.453125" style="110" customWidth="1"/>
    <col min="16377" max="16384" width="3.453125" style="110"/>
  </cols>
  <sheetData>
    <row r="1" spans="1:8" ht="24.75" customHeight="1">
      <c r="A1" s="698" t="s">
        <v>765</v>
      </c>
      <c r="H1" s="722" t="s">
        <v>766</v>
      </c>
    </row>
    <row r="2" spans="1:8" ht="19" customHeight="1">
      <c r="A2" s="586"/>
      <c r="E2" s="124"/>
    </row>
    <row r="3" spans="1:8" ht="24.75" customHeight="1">
      <c r="A3" s="588" t="s">
        <v>1919</v>
      </c>
      <c r="H3" s="715" t="s">
        <v>791</v>
      </c>
    </row>
    <row r="4" spans="1:8" ht="19" customHeight="1">
      <c r="A4" s="588" t="s">
        <v>2491</v>
      </c>
      <c r="H4" s="618" t="s">
        <v>1932</v>
      </c>
    </row>
    <row r="5" spans="1:8" ht="19" customHeight="1">
      <c r="E5" s="124"/>
    </row>
    <row r="6" spans="1:8" ht="16.5" customHeight="1">
      <c r="A6" s="1732" t="s">
        <v>2309</v>
      </c>
      <c r="C6" s="293"/>
      <c r="D6" s="293"/>
      <c r="H6" s="1731" t="s">
        <v>2310</v>
      </c>
    </row>
    <row r="7" spans="1:8" ht="22.9" customHeight="1">
      <c r="A7" s="1726"/>
      <c r="B7" s="1955" t="s">
        <v>16</v>
      </c>
      <c r="C7" s="1955"/>
      <c r="D7" s="1955" t="s">
        <v>290</v>
      </c>
      <c r="E7" s="1955"/>
      <c r="F7" s="1955" t="s">
        <v>283</v>
      </c>
      <c r="G7" s="1955"/>
      <c r="H7" s="1728"/>
    </row>
    <row r="8" spans="1:8" ht="22.9" customHeight="1">
      <c r="A8" s="1726"/>
      <c r="B8" s="1955" t="s">
        <v>15</v>
      </c>
      <c r="C8" s="1955"/>
      <c r="D8" s="1955" t="s">
        <v>772</v>
      </c>
      <c r="E8" s="1955"/>
      <c r="F8" s="1955" t="s">
        <v>2349</v>
      </c>
      <c r="G8" s="1955"/>
      <c r="H8" s="1728"/>
    </row>
    <row r="9" spans="1:8" ht="22.9" customHeight="1">
      <c r="A9" s="1728"/>
      <c r="B9" s="1738" t="s">
        <v>16</v>
      </c>
      <c r="C9" s="1738" t="s">
        <v>10</v>
      </c>
      <c r="D9" s="1738" t="s">
        <v>16</v>
      </c>
      <c r="E9" s="1738" t="s">
        <v>10</v>
      </c>
      <c r="F9" s="1738" t="s">
        <v>16</v>
      </c>
      <c r="G9" s="1738" t="s">
        <v>10</v>
      </c>
      <c r="H9" s="1728"/>
    </row>
    <row r="10" spans="1:8" ht="22.9" customHeight="1">
      <c r="A10" s="1726"/>
      <c r="B10" s="1727" t="s">
        <v>15</v>
      </c>
      <c r="C10" s="1727" t="s">
        <v>1440</v>
      </c>
      <c r="D10" s="1727" t="s">
        <v>15</v>
      </c>
      <c r="E10" s="1727" t="s">
        <v>1440</v>
      </c>
      <c r="F10" s="1727" t="s">
        <v>15</v>
      </c>
      <c r="G10" s="1727" t="s">
        <v>1440</v>
      </c>
      <c r="H10" s="1728"/>
    </row>
    <row r="11" spans="1:8" ht="22.9" customHeight="1">
      <c r="A11" s="1729" t="s">
        <v>2343</v>
      </c>
      <c r="B11" s="1266">
        <v>25</v>
      </c>
      <c r="C11" s="1266">
        <v>11</v>
      </c>
      <c r="D11" s="1842">
        <v>0</v>
      </c>
      <c r="E11" s="1842">
        <v>0</v>
      </c>
      <c r="F11" s="1842">
        <v>25</v>
      </c>
      <c r="G11" s="1842">
        <v>11</v>
      </c>
      <c r="H11" s="1730" t="s">
        <v>2344</v>
      </c>
    </row>
    <row r="12" spans="1:8" ht="22.9" customHeight="1">
      <c r="A12" s="1729" t="s">
        <v>792</v>
      </c>
      <c r="B12" s="1266">
        <v>51</v>
      </c>
      <c r="C12" s="1266">
        <v>18</v>
      </c>
      <c r="D12" s="1842">
        <v>13</v>
      </c>
      <c r="E12" s="1842">
        <v>8</v>
      </c>
      <c r="F12" s="1842">
        <v>38</v>
      </c>
      <c r="G12" s="1842">
        <v>10</v>
      </c>
      <c r="H12" s="1730" t="s">
        <v>793</v>
      </c>
    </row>
    <row r="13" spans="1:8" ht="22.9" customHeight="1">
      <c r="A13" s="1729" t="s">
        <v>2345</v>
      </c>
      <c r="B13" s="1266">
        <v>27</v>
      </c>
      <c r="C13" s="1266">
        <v>18</v>
      </c>
      <c r="D13" s="1842">
        <v>0</v>
      </c>
      <c r="E13" s="1842">
        <v>0</v>
      </c>
      <c r="F13" s="1842">
        <v>27</v>
      </c>
      <c r="G13" s="1842">
        <v>18</v>
      </c>
      <c r="H13" s="1730" t="s">
        <v>2346</v>
      </c>
    </row>
    <row r="14" spans="1:8" ht="22.9" customHeight="1">
      <c r="A14" s="1729" t="s">
        <v>794</v>
      </c>
      <c r="B14" s="1266">
        <v>51</v>
      </c>
      <c r="C14" s="1266">
        <v>18</v>
      </c>
      <c r="D14" s="1842">
        <v>22</v>
      </c>
      <c r="E14" s="1842">
        <v>4</v>
      </c>
      <c r="F14" s="1842">
        <v>29</v>
      </c>
      <c r="G14" s="1842">
        <v>14</v>
      </c>
      <c r="H14" s="1730" t="s">
        <v>795</v>
      </c>
    </row>
    <row r="15" spans="1:8" ht="22.9" customHeight="1">
      <c r="A15" s="1729" t="s">
        <v>2347</v>
      </c>
      <c r="B15" s="1266">
        <v>16</v>
      </c>
      <c r="C15" s="1266">
        <v>5</v>
      </c>
      <c r="D15" s="1842">
        <v>0</v>
      </c>
      <c r="E15" s="1842">
        <v>0</v>
      </c>
      <c r="F15" s="1842">
        <v>16</v>
      </c>
      <c r="G15" s="1842">
        <v>5</v>
      </c>
      <c r="H15" s="1730" t="s">
        <v>2348</v>
      </c>
    </row>
    <row r="16" spans="1:8" ht="22.9" customHeight="1">
      <c r="A16" s="1729" t="s">
        <v>796</v>
      </c>
      <c r="B16" s="1266">
        <v>190</v>
      </c>
      <c r="C16" s="1266">
        <v>91</v>
      </c>
      <c r="D16" s="1842">
        <v>85</v>
      </c>
      <c r="E16" s="1842">
        <v>43</v>
      </c>
      <c r="F16" s="1842">
        <v>105</v>
      </c>
      <c r="G16" s="1842">
        <v>48</v>
      </c>
      <c r="H16" s="1730" t="s">
        <v>797</v>
      </c>
    </row>
    <row r="17" spans="1:8" ht="22.9" customHeight="1">
      <c r="A17" s="1729" t="s">
        <v>798</v>
      </c>
      <c r="B17" s="1266">
        <v>650</v>
      </c>
      <c r="C17" s="1266">
        <v>441</v>
      </c>
      <c r="D17" s="1842">
        <v>263</v>
      </c>
      <c r="E17" s="1842">
        <v>192</v>
      </c>
      <c r="F17" s="1842">
        <v>387</v>
      </c>
      <c r="G17" s="1842">
        <v>249</v>
      </c>
      <c r="H17" s="1730" t="s">
        <v>799</v>
      </c>
    </row>
    <row r="18" spans="1:8" ht="22.9" customHeight="1">
      <c r="A18" s="1729" t="s">
        <v>800</v>
      </c>
      <c r="B18" s="1266">
        <v>217</v>
      </c>
      <c r="C18" s="1266">
        <v>93</v>
      </c>
      <c r="D18" s="1842">
        <v>79</v>
      </c>
      <c r="E18" s="1842">
        <v>38</v>
      </c>
      <c r="F18" s="1842">
        <v>138</v>
      </c>
      <c r="G18" s="1842">
        <v>55</v>
      </c>
      <c r="H18" s="1730" t="s">
        <v>801</v>
      </c>
    </row>
    <row r="19" spans="1:8" ht="22.9" customHeight="1">
      <c r="A19" s="1729" t="s">
        <v>802</v>
      </c>
      <c r="B19" s="1266">
        <v>767</v>
      </c>
      <c r="C19" s="1266">
        <v>347</v>
      </c>
      <c r="D19" s="1842">
        <v>348</v>
      </c>
      <c r="E19" s="1842">
        <v>150</v>
      </c>
      <c r="F19" s="1842">
        <v>419</v>
      </c>
      <c r="G19" s="1842">
        <v>197</v>
      </c>
      <c r="H19" s="1730" t="s">
        <v>803</v>
      </c>
    </row>
    <row r="20" spans="1:8" ht="22.9" customHeight="1">
      <c r="A20" s="1729" t="s">
        <v>2524</v>
      </c>
      <c r="B20" s="1266">
        <v>28</v>
      </c>
      <c r="C20" s="1266">
        <v>9</v>
      </c>
      <c r="D20" s="1842">
        <v>0</v>
      </c>
      <c r="E20" s="1842">
        <v>0</v>
      </c>
      <c r="F20" s="1842">
        <v>28</v>
      </c>
      <c r="G20" s="1842">
        <v>9</v>
      </c>
      <c r="H20" s="1730" t="s">
        <v>2523</v>
      </c>
    </row>
    <row r="21" spans="1:8" ht="22.9" customHeight="1">
      <c r="A21" s="1729" t="s">
        <v>804</v>
      </c>
      <c r="B21" s="1266">
        <v>252</v>
      </c>
      <c r="C21" s="1266">
        <v>67</v>
      </c>
      <c r="D21" s="1842">
        <v>83</v>
      </c>
      <c r="E21" s="1842">
        <v>29</v>
      </c>
      <c r="F21" s="1842">
        <v>169</v>
      </c>
      <c r="G21" s="1842">
        <v>38</v>
      </c>
      <c r="H21" s="1730" t="s">
        <v>805</v>
      </c>
    </row>
    <row r="22" spans="1:8" ht="22.9" customHeight="1">
      <c r="A22" s="1729" t="s">
        <v>806</v>
      </c>
      <c r="B22" s="1266">
        <v>156</v>
      </c>
      <c r="C22" s="1266">
        <v>51</v>
      </c>
      <c r="D22" s="1842">
        <v>65</v>
      </c>
      <c r="E22" s="1842">
        <v>22</v>
      </c>
      <c r="F22" s="1842">
        <v>91</v>
      </c>
      <c r="G22" s="1842">
        <v>29</v>
      </c>
      <c r="H22" s="1730" t="s">
        <v>807</v>
      </c>
    </row>
    <row r="23" spans="1:8" ht="22.9" customHeight="1">
      <c r="A23" s="1729" t="s">
        <v>808</v>
      </c>
      <c r="B23" s="1266">
        <v>49</v>
      </c>
      <c r="C23" s="1266">
        <v>26</v>
      </c>
      <c r="D23" s="1842">
        <v>23</v>
      </c>
      <c r="E23" s="1842">
        <v>16</v>
      </c>
      <c r="F23" s="1842">
        <v>26</v>
      </c>
      <c r="G23" s="1842">
        <v>10</v>
      </c>
      <c r="H23" s="1730" t="s">
        <v>809</v>
      </c>
    </row>
    <row r="24" spans="1:8" ht="22.9" customHeight="1">
      <c r="A24" s="1729" t="s">
        <v>810</v>
      </c>
      <c r="B24" s="1266">
        <v>227</v>
      </c>
      <c r="C24" s="1266">
        <v>160</v>
      </c>
      <c r="D24" s="1842">
        <v>91</v>
      </c>
      <c r="E24" s="1842">
        <v>65</v>
      </c>
      <c r="F24" s="1842">
        <v>136</v>
      </c>
      <c r="G24" s="1842">
        <v>95</v>
      </c>
      <c r="H24" s="1730" t="s">
        <v>811</v>
      </c>
    </row>
    <row r="25" spans="1:8" ht="22.9" customHeight="1">
      <c r="A25" s="1729" t="s">
        <v>812</v>
      </c>
      <c r="B25" s="1266">
        <v>664</v>
      </c>
      <c r="C25" s="1266">
        <v>465</v>
      </c>
      <c r="D25" s="1842">
        <v>289</v>
      </c>
      <c r="E25" s="1842">
        <v>210</v>
      </c>
      <c r="F25" s="1842">
        <v>375</v>
      </c>
      <c r="G25" s="1842">
        <v>255</v>
      </c>
      <c r="H25" s="1730" t="s">
        <v>813</v>
      </c>
    </row>
    <row r="26" spans="1:8" ht="22.9" customHeight="1">
      <c r="A26" s="1729" t="s">
        <v>814</v>
      </c>
      <c r="B26" s="1266">
        <v>47</v>
      </c>
      <c r="C26" s="1266">
        <v>12</v>
      </c>
      <c r="D26" s="1842">
        <v>18</v>
      </c>
      <c r="E26" s="1842">
        <v>4</v>
      </c>
      <c r="F26" s="1842">
        <v>29</v>
      </c>
      <c r="G26" s="1842">
        <v>8</v>
      </c>
      <c r="H26" s="1730" t="s">
        <v>815</v>
      </c>
    </row>
    <row r="27" spans="1:8" ht="22.9" customHeight="1">
      <c r="A27" s="1729" t="s">
        <v>816</v>
      </c>
      <c r="B27" s="1266">
        <v>72</v>
      </c>
      <c r="C27" s="1266">
        <v>28</v>
      </c>
      <c r="D27" s="1842">
        <v>19</v>
      </c>
      <c r="E27" s="1842">
        <v>6</v>
      </c>
      <c r="F27" s="1842">
        <v>53</v>
      </c>
      <c r="G27" s="1842">
        <v>22</v>
      </c>
      <c r="H27" s="1730" t="s">
        <v>817</v>
      </c>
    </row>
    <row r="28" spans="1:8" ht="22.9" customHeight="1">
      <c r="A28" s="1729" t="s">
        <v>818</v>
      </c>
      <c r="B28" s="1266">
        <v>250</v>
      </c>
      <c r="C28" s="1266">
        <v>159</v>
      </c>
      <c r="D28" s="1842">
        <v>100</v>
      </c>
      <c r="E28" s="1842">
        <v>69</v>
      </c>
      <c r="F28" s="1842">
        <v>150</v>
      </c>
      <c r="G28" s="1842">
        <v>90</v>
      </c>
      <c r="H28" s="1730" t="s">
        <v>819</v>
      </c>
    </row>
    <row r="29" spans="1:8" ht="22.9" customHeight="1">
      <c r="A29" s="1729" t="s">
        <v>820</v>
      </c>
      <c r="B29" s="1266">
        <v>324</v>
      </c>
      <c r="C29" s="1266">
        <v>205</v>
      </c>
      <c r="D29" s="1842">
        <v>130</v>
      </c>
      <c r="E29" s="1842">
        <v>88</v>
      </c>
      <c r="F29" s="1842">
        <v>194</v>
      </c>
      <c r="G29" s="1842">
        <v>117</v>
      </c>
      <c r="H29" s="1730" t="s">
        <v>821</v>
      </c>
    </row>
    <row r="30" spans="1:8" ht="22.9" customHeight="1">
      <c r="A30" s="1729" t="s">
        <v>822</v>
      </c>
      <c r="B30" s="1266">
        <v>43</v>
      </c>
      <c r="C30" s="1266">
        <v>12</v>
      </c>
      <c r="D30" s="1842">
        <v>21</v>
      </c>
      <c r="E30" s="1842">
        <v>7</v>
      </c>
      <c r="F30" s="1842">
        <v>22</v>
      </c>
      <c r="G30" s="1842">
        <v>5</v>
      </c>
      <c r="H30" s="1730" t="s">
        <v>823</v>
      </c>
    </row>
    <row r="31" spans="1:8" ht="22.9" customHeight="1">
      <c r="A31" s="1729" t="s">
        <v>824</v>
      </c>
      <c r="B31" s="1266">
        <v>46</v>
      </c>
      <c r="C31" s="1266">
        <v>12</v>
      </c>
      <c r="D31" s="1842">
        <v>23</v>
      </c>
      <c r="E31" s="1842">
        <v>7</v>
      </c>
      <c r="F31" s="1842">
        <v>23</v>
      </c>
      <c r="G31" s="1842">
        <v>5</v>
      </c>
      <c r="H31" s="1730" t="s">
        <v>825</v>
      </c>
    </row>
    <row r="32" spans="1:8" ht="22.9" customHeight="1">
      <c r="A32" s="1729" t="s">
        <v>826</v>
      </c>
      <c r="B32" s="1266">
        <v>286</v>
      </c>
      <c r="C32" s="1266">
        <v>120</v>
      </c>
      <c r="D32" s="1842">
        <v>115</v>
      </c>
      <c r="E32" s="1842">
        <v>43</v>
      </c>
      <c r="F32" s="1842">
        <v>171</v>
      </c>
      <c r="G32" s="1842">
        <v>77</v>
      </c>
      <c r="H32" s="1730" t="s">
        <v>827</v>
      </c>
    </row>
    <row r="33" spans="1:8" ht="22.9" customHeight="1">
      <c r="A33" s="1729" t="s">
        <v>828</v>
      </c>
      <c r="B33" s="1266">
        <v>211</v>
      </c>
      <c r="C33" s="1266">
        <v>64</v>
      </c>
      <c r="D33" s="1842">
        <v>99</v>
      </c>
      <c r="E33" s="1842">
        <v>33</v>
      </c>
      <c r="F33" s="1842">
        <v>112</v>
      </c>
      <c r="G33" s="1842">
        <v>31</v>
      </c>
      <c r="H33" s="1730" t="s">
        <v>829</v>
      </c>
    </row>
    <row r="34" spans="1:8" ht="22.9" customHeight="1">
      <c r="A34" s="1729" t="s">
        <v>830</v>
      </c>
      <c r="B34" s="1266">
        <v>383</v>
      </c>
      <c r="C34" s="1266">
        <v>154</v>
      </c>
      <c r="D34" s="1842">
        <v>166</v>
      </c>
      <c r="E34" s="1842">
        <v>78</v>
      </c>
      <c r="F34" s="1842">
        <v>217</v>
      </c>
      <c r="G34" s="1842">
        <v>76</v>
      </c>
      <c r="H34" s="1730" t="s">
        <v>831</v>
      </c>
    </row>
    <row r="35" spans="1:8" ht="22.9" customHeight="1">
      <c r="A35" s="1729" t="s">
        <v>832</v>
      </c>
      <c r="B35" s="1266">
        <v>504</v>
      </c>
      <c r="C35" s="1266">
        <v>217</v>
      </c>
      <c r="D35" s="1842">
        <v>216</v>
      </c>
      <c r="E35" s="1842">
        <v>87</v>
      </c>
      <c r="F35" s="1842">
        <v>288</v>
      </c>
      <c r="G35" s="1842">
        <v>130</v>
      </c>
      <c r="H35" s="1730" t="s">
        <v>833</v>
      </c>
    </row>
    <row r="36" spans="1:8" ht="15.65" customHeight="1">
      <c r="A36" s="1729" t="s">
        <v>834</v>
      </c>
      <c r="B36" s="1266">
        <v>159</v>
      </c>
      <c r="C36" s="1266">
        <v>90</v>
      </c>
      <c r="D36" s="1842">
        <v>69</v>
      </c>
      <c r="E36" s="1842">
        <v>43</v>
      </c>
      <c r="F36" s="1842">
        <v>90</v>
      </c>
      <c r="G36" s="1842">
        <v>47</v>
      </c>
      <c r="H36" s="1730" t="s">
        <v>835</v>
      </c>
    </row>
    <row r="37" spans="1:8" ht="15.65" customHeight="1">
      <c r="A37" s="1729"/>
      <c r="B37" s="1266"/>
      <c r="C37" s="1266"/>
      <c r="D37" s="1842"/>
      <c r="E37" s="1842"/>
      <c r="F37" s="1842"/>
      <c r="G37" s="1842"/>
      <c r="H37" s="1730"/>
    </row>
    <row r="38" spans="1:8" ht="22.5" customHeight="1">
      <c r="A38" s="1734" t="s">
        <v>15</v>
      </c>
      <c r="B38" s="1843">
        <f>SUM(B11:B37)</f>
        <v>5695</v>
      </c>
      <c r="C38" s="1843">
        <f t="shared" ref="C38:G38" si="0">SUM(C11:C37)</f>
        <v>2893</v>
      </c>
      <c r="D38" s="1843">
        <f t="shared" si="0"/>
        <v>2337</v>
      </c>
      <c r="E38" s="1843">
        <f t="shared" si="0"/>
        <v>1242</v>
      </c>
      <c r="F38" s="1843">
        <f t="shared" si="0"/>
        <v>3358</v>
      </c>
      <c r="G38" s="1843">
        <f t="shared" si="0"/>
        <v>1651</v>
      </c>
      <c r="H38" s="1733" t="s">
        <v>16</v>
      </c>
    </row>
    <row r="39" spans="1:8" ht="12.75" customHeight="1">
      <c r="A39" s="297"/>
      <c r="B39" s="31"/>
      <c r="C39" s="31"/>
      <c r="D39" s="460"/>
      <c r="E39" s="1735"/>
      <c r="H39" s="297"/>
    </row>
    <row r="40" spans="1:8" ht="12.75" customHeight="1">
      <c r="A40" s="1884"/>
      <c r="B40" s="1884"/>
      <c r="C40" s="1884"/>
      <c r="D40" s="1884"/>
      <c r="E40" s="1884"/>
    </row>
    <row r="41" spans="1:8" ht="12.75" customHeight="1"/>
    <row r="42" spans="1:8" ht="12.75" customHeight="1"/>
    <row r="43" spans="1:8" ht="12.75" customHeight="1">
      <c r="A43" s="542" t="s">
        <v>836</v>
      </c>
    </row>
    <row r="44" spans="1:8" ht="12.75" customHeight="1">
      <c r="A44" s="542" t="s">
        <v>837</v>
      </c>
    </row>
    <row r="45" spans="1:8" ht="12.75" customHeight="1">
      <c r="A45" s="31" t="s">
        <v>1873</v>
      </c>
      <c r="H45" s="32" t="s">
        <v>1872</v>
      </c>
    </row>
    <row r="46" spans="1:8" ht="12.75" customHeight="1"/>
    <row r="47" spans="1:8" ht="12.75" customHeight="1"/>
    <row r="48" spans="1:8" ht="12.75" customHeight="1"/>
    <row r="49" ht="12.75" customHeight="1"/>
    <row r="50" ht="12.75" customHeight="1"/>
    <row r="51" ht="12.75" customHeight="1"/>
  </sheetData>
  <mergeCells count="7">
    <mergeCell ref="A40:E40"/>
    <mergeCell ref="D7:E7"/>
    <mergeCell ref="D8:E8"/>
    <mergeCell ref="F7:G7"/>
    <mergeCell ref="F8:G8"/>
    <mergeCell ref="B7:C7"/>
    <mergeCell ref="B8:C8"/>
  </mergeCells>
  <pageMargins left="1.0351562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FFFF00"/>
  </sheetPr>
  <dimension ref="A1:H88"/>
  <sheetViews>
    <sheetView showGridLines="0" view="pageLayout" zoomScale="70" zoomScalePageLayoutView="70" workbookViewId="0">
      <selection activeCell="F15" sqref="F15"/>
    </sheetView>
  </sheetViews>
  <sheetFormatPr defaultColWidth="10.90625" defaultRowHeight="13"/>
  <cols>
    <col min="1" max="1" width="29.81640625" style="110" customWidth="1"/>
    <col min="2" max="7" width="8.7265625" style="110" customWidth="1"/>
    <col min="8" max="8" width="30.54296875" style="110" customWidth="1"/>
    <col min="9" max="240" width="11.453125" style="110"/>
    <col min="241" max="241" width="26.7265625" style="110" customWidth="1"/>
    <col min="242" max="247" width="8.7265625" style="110" customWidth="1"/>
    <col min="248" max="248" width="26.7265625" style="110" customWidth="1"/>
    <col min="249" max="496" width="11.453125" style="110"/>
    <col min="497" max="497" width="26.7265625" style="110" customWidth="1"/>
    <col min="498" max="503" width="8.7265625" style="110" customWidth="1"/>
    <col min="504" max="504" width="26.7265625" style="110" customWidth="1"/>
    <col min="505" max="752" width="11.453125" style="110"/>
    <col min="753" max="753" width="26.7265625" style="110" customWidth="1"/>
    <col min="754" max="759" width="8.7265625" style="110" customWidth="1"/>
    <col min="760" max="760" width="26.7265625" style="110" customWidth="1"/>
    <col min="761" max="1008" width="11.453125" style="110"/>
    <col min="1009" max="1009" width="26.7265625" style="110" customWidth="1"/>
    <col min="1010" max="1015" width="8.7265625" style="110" customWidth="1"/>
    <col min="1016" max="1016" width="26.7265625" style="110" customWidth="1"/>
    <col min="1017" max="1264" width="11.453125" style="110"/>
    <col min="1265" max="1265" width="26.7265625" style="110" customWidth="1"/>
    <col min="1266" max="1271" width="8.7265625" style="110" customWidth="1"/>
    <col min="1272" max="1272" width="26.7265625" style="110" customWidth="1"/>
    <col min="1273" max="1520" width="11.453125" style="110"/>
    <col min="1521" max="1521" width="26.7265625" style="110" customWidth="1"/>
    <col min="1522" max="1527" width="8.7265625" style="110" customWidth="1"/>
    <col min="1528" max="1528" width="26.7265625" style="110" customWidth="1"/>
    <col min="1529" max="1776" width="11.453125" style="110"/>
    <col min="1777" max="1777" width="26.7265625" style="110" customWidth="1"/>
    <col min="1778" max="1783" width="8.7265625" style="110" customWidth="1"/>
    <col min="1784" max="1784" width="26.7265625" style="110" customWidth="1"/>
    <col min="1785" max="2032" width="11.453125" style="110"/>
    <col min="2033" max="2033" width="26.7265625" style="110" customWidth="1"/>
    <col min="2034" max="2039" width="8.7265625" style="110" customWidth="1"/>
    <col min="2040" max="2040" width="26.7265625" style="110" customWidth="1"/>
    <col min="2041" max="2288" width="11.453125" style="110"/>
    <col min="2289" max="2289" width="26.7265625" style="110" customWidth="1"/>
    <col min="2290" max="2295" width="8.7265625" style="110" customWidth="1"/>
    <col min="2296" max="2296" width="26.7265625" style="110" customWidth="1"/>
    <col min="2297" max="2544" width="11.453125" style="110"/>
    <col min="2545" max="2545" width="26.7265625" style="110" customWidth="1"/>
    <col min="2546" max="2551" width="8.7265625" style="110" customWidth="1"/>
    <col min="2552" max="2552" width="26.7265625" style="110" customWidth="1"/>
    <col min="2553" max="2800" width="11.453125" style="110"/>
    <col min="2801" max="2801" width="26.7265625" style="110" customWidth="1"/>
    <col min="2802" max="2807" width="8.7265625" style="110" customWidth="1"/>
    <col min="2808" max="2808" width="26.7265625" style="110" customWidth="1"/>
    <col min="2809" max="3056" width="11.453125" style="110"/>
    <col min="3057" max="3057" width="26.7265625" style="110" customWidth="1"/>
    <col min="3058" max="3063" width="8.7265625" style="110" customWidth="1"/>
    <col min="3064" max="3064" width="26.7265625" style="110" customWidth="1"/>
    <col min="3065" max="3312" width="11.453125" style="110"/>
    <col min="3313" max="3313" width="26.7265625" style="110" customWidth="1"/>
    <col min="3314" max="3319" width="8.7265625" style="110" customWidth="1"/>
    <col min="3320" max="3320" width="26.7265625" style="110" customWidth="1"/>
    <col min="3321" max="3568" width="11.453125" style="110"/>
    <col min="3569" max="3569" width="26.7265625" style="110" customWidth="1"/>
    <col min="3570" max="3575" width="8.7265625" style="110" customWidth="1"/>
    <col min="3576" max="3576" width="26.7265625" style="110" customWidth="1"/>
    <col min="3577" max="3824" width="11.453125" style="110"/>
    <col min="3825" max="3825" width="26.7265625" style="110" customWidth="1"/>
    <col min="3826" max="3831" width="8.7265625" style="110" customWidth="1"/>
    <col min="3832" max="3832" width="26.7265625" style="110" customWidth="1"/>
    <col min="3833" max="4080" width="11.453125" style="110"/>
    <col min="4081" max="4081" width="26.7265625" style="110" customWidth="1"/>
    <col min="4082" max="4087" width="8.7265625" style="110" customWidth="1"/>
    <col min="4088" max="4088" width="26.7265625" style="110" customWidth="1"/>
    <col min="4089" max="4336" width="11.453125" style="110"/>
    <col min="4337" max="4337" width="26.7265625" style="110" customWidth="1"/>
    <col min="4338" max="4343" width="8.7265625" style="110" customWidth="1"/>
    <col min="4344" max="4344" width="26.7265625" style="110" customWidth="1"/>
    <col min="4345" max="4592" width="11.453125" style="110"/>
    <col min="4593" max="4593" width="26.7265625" style="110" customWidth="1"/>
    <col min="4594" max="4599" width="8.7265625" style="110" customWidth="1"/>
    <col min="4600" max="4600" width="26.7265625" style="110" customWidth="1"/>
    <col min="4601" max="4848" width="11.453125" style="110"/>
    <col min="4849" max="4849" width="26.7265625" style="110" customWidth="1"/>
    <col min="4850" max="4855" width="8.7265625" style="110" customWidth="1"/>
    <col min="4856" max="4856" width="26.7265625" style="110" customWidth="1"/>
    <col min="4857" max="5104" width="11.453125" style="110"/>
    <col min="5105" max="5105" width="26.7265625" style="110" customWidth="1"/>
    <col min="5106" max="5111" width="8.7265625" style="110" customWidth="1"/>
    <col min="5112" max="5112" width="26.7265625" style="110" customWidth="1"/>
    <col min="5113" max="5360" width="11.453125" style="110"/>
    <col min="5361" max="5361" width="26.7265625" style="110" customWidth="1"/>
    <col min="5362" max="5367" width="8.7265625" style="110" customWidth="1"/>
    <col min="5368" max="5368" width="26.7265625" style="110" customWidth="1"/>
    <col min="5369" max="5616" width="11.453125" style="110"/>
    <col min="5617" max="5617" width="26.7265625" style="110" customWidth="1"/>
    <col min="5618" max="5623" width="8.7265625" style="110" customWidth="1"/>
    <col min="5624" max="5624" width="26.7265625" style="110" customWidth="1"/>
    <col min="5625" max="5872" width="11.453125" style="110"/>
    <col min="5873" max="5873" width="26.7265625" style="110" customWidth="1"/>
    <col min="5874" max="5879" width="8.7265625" style="110" customWidth="1"/>
    <col min="5880" max="5880" width="26.7265625" style="110" customWidth="1"/>
    <col min="5881" max="6128" width="11.453125" style="110"/>
    <col min="6129" max="6129" width="26.7265625" style="110" customWidth="1"/>
    <col min="6130" max="6135" width="8.7265625" style="110" customWidth="1"/>
    <col min="6136" max="6136" width="26.7265625" style="110" customWidth="1"/>
    <col min="6137" max="6384" width="11.453125" style="110"/>
    <col min="6385" max="6385" width="26.7265625" style="110" customWidth="1"/>
    <col min="6386" max="6391" width="8.7265625" style="110" customWidth="1"/>
    <col min="6392" max="6392" width="26.7265625" style="110" customWidth="1"/>
    <col min="6393" max="6640" width="11.453125" style="110"/>
    <col min="6641" max="6641" width="26.7265625" style="110" customWidth="1"/>
    <col min="6642" max="6647" width="8.7265625" style="110" customWidth="1"/>
    <col min="6648" max="6648" width="26.7265625" style="110" customWidth="1"/>
    <col min="6649" max="6896" width="11.453125" style="110"/>
    <col min="6897" max="6897" width="26.7265625" style="110" customWidth="1"/>
    <col min="6898" max="6903" width="8.7265625" style="110" customWidth="1"/>
    <col min="6904" max="6904" width="26.7265625" style="110" customWidth="1"/>
    <col min="6905" max="7152" width="11.453125" style="110"/>
    <col min="7153" max="7153" width="26.7265625" style="110" customWidth="1"/>
    <col min="7154" max="7159" width="8.7265625" style="110" customWidth="1"/>
    <col min="7160" max="7160" width="26.7265625" style="110" customWidth="1"/>
    <col min="7161" max="7408" width="11.453125" style="110"/>
    <col min="7409" max="7409" width="26.7265625" style="110" customWidth="1"/>
    <col min="7410" max="7415" width="8.7265625" style="110" customWidth="1"/>
    <col min="7416" max="7416" width="26.7265625" style="110" customWidth="1"/>
    <col min="7417" max="7664" width="11.453125" style="110"/>
    <col min="7665" max="7665" width="26.7265625" style="110" customWidth="1"/>
    <col min="7666" max="7671" width="8.7265625" style="110" customWidth="1"/>
    <col min="7672" max="7672" width="26.7265625" style="110" customWidth="1"/>
    <col min="7673" max="7920" width="11.453125" style="110"/>
    <col min="7921" max="7921" width="26.7265625" style="110" customWidth="1"/>
    <col min="7922" max="7927" width="8.7265625" style="110" customWidth="1"/>
    <col min="7928" max="7928" width="26.7265625" style="110" customWidth="1"/>
    <col min="7929" max="8176" width="11.453125" style="110"/>
    <col min="8177" max="8177" width="26.7265625" style="110" customWidth="1"/>
    <col min="8178" max="8183" width="8.7265625" style="110" customWidth="1"/>
    <col min="8184" max="8184" width="26.7265625" style="110" customWidth="1"/>
    <col min="8185" max="8432" width="11.453125" style="110"/>
    <col min="8433" max="8433" width="26.7265625" style="110" customWidth="1"/>
    <col min="8434" max="8439" width="8.7265625" style="110" customWidth="1"/>
    <col min="8440" max="8440" width="26.7265625" style="110" customWidth="1"/>
    <col min="8441" max="8688" width="11.453125" style="110"/>
    <col min="8689" max="8689" width="26.7265625" style="110" customWidth="1"/>
    <col min="8690" max="8695" width="8.7265625" style="110" customWidth="1"/>
    <col min="8696" max="8696" width="26.7265625" style="110" customWidth="1"/>
    <col min="8697" max="8944" width="11.453125" style="110"/>
    <col min="8945" max="8945" width="26.7265625" style="110" customWidth="1"/>
    <col min="8946" max="8951" width="8.7265625" style="110" customWidth="1"/>
    <col min="8952" max="8952" width="26.7265625" style="110" customWidth="1"/>
    <col min="8953" max="9200" width="11.453125" style="110"/>
    <col min="9201" max="9201" width="26.7265625" style="110" customWidth="1"/>
    <col min="9202" max="9207" width="8.7265625" style="110" customWidth="1"/>
    <col min="9208" max="9208" width="26.7265625" style="110" customWidth="1"/>
    <col min="9209" max="9456" width="11.453125" style="110"/>
    <col min="9457" max="9457" width="26.7265625" style="110" customWidth="1"/>
    <col min="9458" max="9463" width="8.7265625" style="110" customWidth="1"/>
    <col min="9464" max="9464" width="26.7265625" style="110" customWidth="1"/>
    <col min="9465" max="9712" width="11.453125" style="110"/>
    <col min="9713" max="9713" width="26.7265625" style="110" customWidth="1"/>
    <col min="9714" max="9719" width="8.7265625" style="110" customWidth="1"/>
    <col min="9720" max="9720" width="26.7265625" style="110" customWidth="1"/>
    <col min="9721" max="9968" width="11.453125" style="110"/>
    <col min="9969" max="9969" width="26.7265625" style="110" customWidth="1"/>
    <col min="9970" max="9975" width="8.7265625" style="110" customWidth="1"/>
    <col min="9976" max="9976" width="26.7265625" style="110" customWidth="1"/>
    <col min="9977" max="10224" width="11.453125" style="110"/>
    <col min="10225" max="10225" width="26.7265625" style="110" customWidth="1"/>
    <col min="10226" max="10231" width="8.7265625" style="110" customWidth="1"/>
    <col min="10232" max="10232" width="26.7265625" style="110" customWidth="1"/>
    <col min="10233" max="10480" width="11.453125" style="110"/>
    <col min="10481" max="10481" width="26.7265625" style="110" customWidth="1"/>
    <col min="10482" max="10487" width="8.7265625" style="110" customWidth="1"/>
    <col min="10488" max="10488" width="26.7265625" style="110" customWidth="1"/>
    <col min="10489" max="10736" width="11.453125" style="110"/>
    <col min="10737" max="10737" width="26.7265625" style="110" customWidth="1"/>
    <col min="10738" max="10743" width="8.7265625" style="110" customWidth="1"/>
    <col min="10744" max="10744" width="26.7265625" style="110" customWidth="1"/>
    <col min="10745" max="10992" width="11.453125" style="110"/>
    <col min="10993" max="10993" width="26.7265625" style="110" customWidth="1"/>
    <col min="10994" max="10999" width="8.7265625" style="110" customWidth="1"/>
    <col min="11000" max="11000" width="26.7265625" style="110" customWidth="1"/>
    <col min="11001" max="11248" width="11.453125" style="110"/>
    <col min="11249" max="11249" width="26.7265625" style="110" customWidth="1"/>
    <col min="11250" max="11255" width="8.7265625" style="110" customWidth="1"/>
    <col min="11256" max="11256" width="26.7265625" style="110" customWidth="1"/>
    <col min="11257" max="11504" width="11.453125" style="110"/>
    <col min="11505" max="11505" width="26.7265625" style="110" customWidth="1"/>
    <col min="11506" max="11511" width="8.7265625" style="110" customWidth="1"/>
    <col min="11512" max="11512" width="26.7265625" style="110" customWidth="1"/>
    <col min="11513" max="11760" width="11.453125" style="110"/>
    <col min="11761" max="11761" width="26.7265625" style="110" customWidth="1"/>
    <col min="11762" max="11767" width="8.7265625" style="110" customWidth="1"/>
    <col min="11768" max="11768" width="26.7265625" style="110" customWidth="1"/>
    <col min="11769" max="12016" width="11.453125" style="110"/>
    <col min="12017" max="12017" width="26.7265625" style="110" customWidth="1"/>
    <col min="12018" max="12023" width="8.7265625" style="110" customWidth="1"/>
    <col min="12024" max="12024" width="26.7265625" style="110" customWidth="1"/>
    <col min="12025" max="12272" width="11.453125" style="110"/>
    <col min="12273" max="12273" width="26.7265625" style="110" customWidth="1"/>
    <col min="12274" max="12279" width="8.7265625" style="110" customWidth="1"/>
    <col min="12280" max="12280" width="26.7265625" style="110" customWidth="1"/>
    <col min="12281" max="12528" width="11.453125" style="110"/>
    <col min="12529" max="12529" width="26.7265625" style="110" customWidth="1"/>
    <col min="12530" max="12535" width="8.7265625" style="110" customWidth="1"/>
    <col min="12536" max="12536" width="26.7265625" style="110" customWidth="1"/>
    <col min="12537" max="12784" width="11.453125" style="110"/>
    <col min="12785" max="12785" width="26.7265625" style="110" customWidth="1"/>
    <col min="12786" max="12791" width="8.7265625" style="110" customWidth="1"/>
    <col min="12792" max="12792" width="26.7265625" style="110" customWidth="1"/>
    <col min="12793" max="13040" width="11.453125" style="110"/>
    <col min="13041" max="13041" width="26.7265625" style="110" customWidth="1"/>
    <col min="13042" max="13047" width="8.7265625" style="110" customWidth="1"/>
    <col min="13048" max="13048" width="26.7265625" style="110" customWidth="1"/>
    <col min="13049" max="13296" width="11.453125" style="110"/>
    <col min="13297" max="13297" width="26.7265625" style="110" customWidth="1"/>
    <col min="13298" max="13303" width="8.7265625" style="110" customWidth="1"/>
    <col min="13304" max="13304" width="26.7265625" style="110" customWidth="1"/>
    <col min="13305" max="13552" width="11.453125" style="110"/>
    <col min="13553" max="13553" width="26.7265625" style="110" customWidth="1"/>
    <col min="13554" max="13559" width="8.7265625" style="110" customWidth="1"/>
    <col min="13560" max="13560" width="26.7265625" style="110" customWidth="1"/>
    <col min="13561" max="13808" width="11.453125" style="110"/>
    <col min="13809" max="13809" width="26.7265625" style="110" customWidth="1"/>
    <col min="13810" max="13815" width="8.7265625" style="110" customWidth="1"/>
    <col min="13816" max="13816" width="26.7265625" style="110" customWidth="1"/>
    <col min="13817" max="14064" width="11.453125" style="110"/>
    <col min="14065" max="14065" width="26.7265625" style="110" customWidth="1"/>
    <col min="14066" max="14071" width="8.7265625" style="110" customWidth="1"/>
    <col min="14072" max="14072" width="26.7265625" style="110" customWidth="1"/>
    <col min="14073" max="14320" width="11.453125" style="110"/>
    <col min="14321" max="14321" width="26.7265625" style="110" customWidth="1"/>
    <col min="14322" max="14327" width="8.7265625" style="110" customWidth="1"/>
    <col min="14328" max="14328" width="26.7265625" style="110" customWidth="1"/>
    <col min="14329" max="14576" width="11.453125" style="110"/>
    <col min="14577" max="14577" width="26.7265625" style="110" customWidth="1"/>
    <col min="14578" max="14583" width="8.7265625" style="110" customWidth="1"/>
    <col min="14584" max="14584" width="26.7265625" style="110" customWidth="1"/>
    <col min="14585" max="14832" width="11.453125" style="110"/>
    <col min="14833" max="14833" width="26.7265625" style="110" customWidth="1"/>
    <col min="14834" max="14839" width="8.7265625" style="110" customWidth="1"/>
    <col min="14840" max="14840" width="26.7265625" style="110" customWidth="1"/>
    <col min="14841" max="15088" width="11.453125" style="110"/>
    <col min="15089" max="15089" width="26.7265625" style="110" customWidth="1"/>
    <col min="15090" max="15095" width="8.7265625" style="110" customWidth="1"/>
    <col min="15096" max="15096" width="26.7265625" style="110" customWidth="1"/>
    <col min="15097" max="15344" width="11.453125" style="110"/>
    <col min="15345" max="15345" width="26.7265625" style="110" customWidth="1"/>
    <col min="15346" max="15351" width="8.7265625" style="110" customWidth="1"/>
    <col min="15352" max="15352" width="26.7265625" style="110" customWidth="1"/>
    <col min="15353" max="15600" width="11.453125" style="110"/>
    <col min="15601" max="15601" width="26.7265625" style="110" customWidth="1"/>
    <col min="15602" max="15607" width="8.7265625" style="110" customWidth="1"/>
    <col min="15608" max="15608" width="26.7265625" style="110" customWidth="1"/>
    <col min="15609" max="15856" width="11.453125" style="110"/>
    <col min="15857" max="15857" width="26.7265625" style="110" customWidth="1"/>
    <col min="15858" max="15863" width="8.7265625" style="110" customWidth="1"/>
    <col min="15864" max="15864" width="26.7265625" style="110" customWidth="1"/>
    <col min="15865" max="16112" width="11.453125" style="110"/>
    <col min="16113" max="16113" width="26.7265625" style="110" customWidth="1"/>
    <col min="16114" max="16119" width="8.7265625" style="110" customWidth="1"/>
    <col min="16120" max="16120" width="26.7265625" style="110" customWidth="1"/>
    <col min="16121" max="16368" width="11.453125" style="110"/>
    <col min="16369" max="16369" width="11.453125" style="110" customWidth="1"/>
    <col min="16370" max="16384" width="11.453125" style="110"/>
  </cols>
  <sheetData>
    <row r="1" spans="1:8" ht="24.75" customHeight="1">
      <c r="A1" s="698" t="s">
        <v>765</v>
      </c>
      <c r="H1" s="722" t="s">
        <v>766</v>
      </c>
    </row>
    <row r="2" spans="1:8" ht="16.5" customHeight="1">
      <c r="A2" s="586"/>
      <c r="H2" s="124"/>
    </row>
    <row r="3" spans="1:8" ht="19" customHeight="1">
      <c r="A3" s="588" t="s">
        <v>838</v>
      </c>
      <c r="G3" s="1952" t="s">
        <v>839</v>
      </c>
      <c r="H3" s="1952"/>
    </row>
    <row r="4" spans="1:8" ht="19" customHeight="1">
      <c r="A4" s="308" t="s">
        <v>840</v>
      </c>
      <c r="F4" s="1913" t="s">
        <v>841</v>
      </c>
      <c r="G4" s="1913"/>
      <c r="H4" s="1913"/>
    </row>
    <row r="5" spans="1:8" ht="19" customHeight="1">
      <c r="A5" s="308" t="s">
        <v>842</v>
      </c>
      <c r="G5" s="1913" t="s">
        <v>843</v>
      </c>
      <c r="H5" s="1913"/>
    </row>
    <row r="6" spans="1:8" ht="14.25" customHeight="1"/>
    <row r="7" spans="1:8">
      <c r="A7" s="1732" t="s">
        <v>2309</v>
      </c>
      <c r="B7" s="1954" t="s">
        <v>844</v>
      </c>
      <c r="C7" s="1954"/>
      <c r="D7" s="1954" t="s">
        <v>845</v>
      </c>
      <c r="E7" s="1954"/>
      <c r="F7" s="1954" t="s">
        <v>846</v>
      </c>
      <c r="G7" s="1954"/>
      <c r="H7" s="1731" t="s">
        <v>2310</v>
      </c>
    </row>
    <row r="8" spans="1:8" ht="15">
      <c r="B8" s="1954" t="s">
        <v>379</v>
      </c>
      <c r="C8" s="1954"/>
      <c r="D8" s="1954" t="s">
        <v>847</v>
      </c>
      <c r="E8" s="1954"/>
      <c r="F8" s="1954" t="s">
        <v>848</v>
      </c>
      <c r="G8" s="1954"/>
    </row>
    <row r="9" spans="1:8">
      <c r="A9" s="730"/>
      <c r="B9" s="293" t="s">
        <v>16</v>
      </c>
      <c r="C9" s="293" t="s">
        <v>278</v>
      </c>
      <c r="D9" s="293" t="s">
        <v>16</v>
      </c>
      <c r="E9" s="293" t="s">
        <v>278</v>
      </c>
      <c r="F9" s="293" t="s">
        <v>16</v>
      </c>
      <c r="G9" s="293" t="s">
        <v>278</v>
      </c>
    </row>
    <row r="10" spans="1:8" ht="15">
      <c r="A10" s="1863" t="s">
        <v>2525</v>
      </c>
      <c r="B10" s="293" t="s">
        <v>15</v>
      </c>
      <c r="C10" s="293" t="s">
        <v>9</v>
      </c>
      <c r="D10" s="293" t="s">
        <v>15</v>
      </c>
      <c r="E10" s="293" t="s">
        <v>9</v>
      </c>
      <c r="F10" s="293" t="s">
        <v>15</v>
      </c>
      <c r="G10" s="293" t="s">
        <v>9</v>
      </c>
      <c r="H10" s="258" t="s">
        <v>2526</v>
      </c>
    </row>
    <row r="11" spans="1:8" ht="6.75" customHeight="1">
      <c r="B11" s="293"/>
      <c r="C11" s="293"/>
      <c r="D11" s="293"/>
      <c r="E11" s="293"/>
      <c r="F11" s="293"/>
      <c r="G11" s="293"/>
    </row>
    <row r="12" spans="1:8" ht="7.5" hidden="1" customHeight="1">
      <c r="B12" s="293"/>
      <c r="C12" s="293"/>
      <c r="D12" s="293"/>
      <c r="E12" s="293"/>
      <c r="F12" s="293"/>
      <c r="G12" s="293"/>
    </row>
    <row r="13" spans="1:8" ht="21" customHeight="1">
      <c r="A13" s="1744" t="s">
        <v>2527</v>
      </c>
      <c r="B13" s="1740">
        <f>F13+D13</f>
        <v>51</v>
      </c>
      <c r="C13" s="1740">
        <f>G13+E13</f>
        <v>16</v>
      </c>
      <c r="D13" s="1741">
        <v>23</v>
      </c>
      <c r="E13" s="1741">
        <v>7</v>
      </c>
      <c r="F13" s="1741">
        <v>28</v>
      </c>
      <c r="G13" s="1741">
        <v>9</v>
      </c>
      <c r="H13" s="1172" t="s">
        <v>39</v>
      </c>
    </row>
    <row r="14" spans="1:8" ht="21" customHeight="1">
      <c r="A14" s="1744" t="s">
        <v>849</v>
      </c>
      <c r="B14" s="1740">
        <f t="shared" ref="B14:B49" si="0">F14+D14</f>
        <v>18</v>
      </c>
      <c r="C14" s="1740">
        <f t="shared" ref="C14:C49" si="1">G14+E14</f>
        <v>13</v>
      </c>
      <c r="D14" s="1741">
        <v>9</v>
      </c>
      <c r="E14" s="1741">
        <v>7</v>
      </c>
      <c r="F14" s="1741">
        <v>9</v>
      </c>
      <c r="G14" s="1741">
        <v>6</v>
      </c>
      <c r="H14" s="1172" t="s">
        <v>850</v>
      </c>
    </row>
    <row r="15" spans="1:8" ht="21" customHeight="1">
      <c r="A15" s="1744" t="s">
        <v>774</v>
      </c>
      <c r="B15" s="1740">
        <f t="shared" si="0"/>
        <v>184</v>
      </c>
      <c r="C15" s="1740">
        <f t="shared" si="1"/>
        <v>116</v>
      </c>
      <c r="D15" s="1741">
        <v>78</v>
      </c>
      <c r="E15" s="1741">
        <v>53</v>
      </c>
      <c r="F15" s="1741">
        <v>106</v>
      </c>
      <c r="G15" s="1741">
        <v>63</v>
      </c>
      <c r="H15" s="727" t="s">
        <v>775</v>
      </c>
    </row>
    <row r="16" spans="1:8" ht="21" customHeight="1">
      <c r="A16" s="1744" t="s">
        <v>2528</v>
      </c>
      <c r="B16" s="1740">
        <f t="shared" si="0"/>
        <v>27</v>
      </c>
      <c r="C16" s="1740">
        <f t="shared" si="1"/>
        <v>0</v>
      </c>
      <c r="D16" s="1741">
        <v>0</v>
      </c>
      <c r="E16" s="1741">
        <v>0</v>
      </c>
      <c r="F16" s="1741">
        <v>27</v>
      </c>
      <c r="G16" s="1741">
        <v>0</v>
      </c>
      <c r="H16" s="727" t="s">
        <v>51</v>
      </c>
    </row>
    <row r="17" spans="1:8" ht="20.25" customHeight="1">
      <c r="A17" s="1744" t="s">
        <v>851</v>
      </c>
      <c r="B17" s="1740">
        <f t="shared" si="0"/>
        <v>311</v>
      </c>
      <c r="C17" s="1740">
        <f t="shared" si="1"/>
        <v>146</v>
      </c>
      <c r="D17" s="1741">
        <v>125</v>
      </c>
      <c r="E17" s="1741">
        <v>50</v>
      </c>
      <c r="F17" s="1741">
        <v>186</v>
      </c>
      <c r="G17" s="1741">
        <v>96</v>
      </c>
      <c r="H17" s="727" t="s">
        <v>776</v>
      </c>
    </row>
    <row r="18" spans="1:8" ht="20.25" customHeight="1">
      <c r="A18" s="1744" t="s">
        <v>2529</v>
      </c>
      <c r="B18" s="1740">
        <f t="shared" si="0"/>
        <v>182</v>
      </c>
      <c r="C18" s="1740">
        <f t="shared" si="1"/>
        <v>78</v>
      </c>
      <c r="D18" s="1741">
        <v>81</v>
      </c>
      <c r="E18" s="1741">
        <v>36</v>
      </c>
      <c r="F18" s="1741">
        <v>101</v>
      </c>
      <c r="G18" s="1741">
        <v>42</v>
      </c>
      <c r="H18" s="727" t="s">
        <v>777</v>
      </c>
    </row>
    <row r="19" spans="1:8" s="144" customFormat="1" ht="20.25" customHeight="1">
      <c r="A19" s="1744" t="s">
        <v>852</v>
      </c>
      <c r="B19" s="1740">
        <f t="shared" si="0"/>
        <v>323</v>
      </c>
      <c r="C19" s="1740">
        <f t="shared" si="1"/>
        <v>184</v>
      </c>
      <c r="D19" s="1741">
        <v>119</v>
      </c>
      <c r="E19" s="1741">
        <v>74</v>
      </c>
      <c r="F19" s="1741">
        <v>204</v>
      </c>
      <c r="G19" s="1741">
        <v>110</v>
      </c>
      <c r="H19" s="1172" t="s">
        <v>853</v>
      </c>
    </row>
    <row r="20" spans="1:8" s="144" customFormat="1" ht="20.25" customHeight="1">
      <c r="A20" s="1744" t="s">
        <v>854</v>
      </c>
      <c r="B20" s="1740">
        <f t="shared" si="0"/>
        <v>68</v>
      </c>
      <c r="C20" s="1740">
        <f t="shared" si="1"/>
        <v>36</v>
      </c>
      <c r="D20" s="1741">
        <v>25</v>
      </c>
      <c r="E20" s="1741">
        <v>13</v>
      </c>
      <c r="F20" s="1741">
        <v>43</v>
      </c>
      <c r="G20" s="1741">
        <v>23</v>
      </c>
      <c r="H20" s="1172" t="s">
        <v>86</v>
      </c>
    </row>
    <row r="21" spans="1:8" s="144" customFormat="1" ht="20.25" customHeight="1">
      <c r="A21" s="1744" t="s">
        <v>855</v>
      </c>
      <c r="B21" s="1740">
        <f t="shared" si="0"/>
        <v>96</v>
      </c>
      <c r="C21" s="1740">
        <f t="shared" si="1"/>
        <v>54</v>
      </c>
      <c r="D21" s="1741">
        <v>41</v>
      </c>
      <c r="E21" s="1741">
        <v>18</v>
      </c>
      <c r="F21" s="1741">
        <v>55</v>
      </c>
      <c r="G21" s="1741">
        <v>36</v>
      </c>
      <c r="H21" s="1172" t="s">
        <v>88</v>
      </c>
    </row>
    <row r="22" spans="1:8" s="144" customFormat="1" ht="20.25" customHeight="1">
      <c r="A22" s="1744" t="s">
        <v>2530</v>
      </c>
      <c r="B22" s="1740">
        <f t="shared" si="0"/>
        <v>272</v>
      </c>
      <c r="C22" s="1740">
        <f t="shared" si="1"/>
        <v>138</v>
      </c>
      <c r="D22" s="1741">
        <v>113</v>
      </c>
      <c r="E22" s="1741">
        <v>62</v>
      </c>
      <c r="F22" s="1741">
        <v>159</v>
      </c>
      <c r="G22" s="1741">
        <v>76</v>
      </c>
      <c r="H22" s="1172" t="s">
        <v>94</v>
      </c>
    </row>
    <row r="23" spans="1:8" s="144" customFormat="1" ht="20.25" customHeight="1">
      <c r="A23" s="1744" t="s">
        <v>1922</v>
      </c>
      <c r="B23" s="1740">
        <f>F23+D23</f>
        <v>50</v>
      </c>
      <c r="C23" s="1740">
        <f>G23+E23</f>
        <v>39</v>
      </c>
      <c r="D23" s="1741">
        <v>21</v>
      </c>
      <c r="E23" s="1741">
        <v>20</v>
      </c>
      <c r="F23" s="1741">
        <v>29</v>
      </c>
      <c r="G23" s="1741">
        <v>19</v>
      </c>
      <c r="H23" s="1172" t="s">
        <v>96</v>
      </c>
    </row>
    <row r="24" spans="1:8" s="144" customFormat="1" ht="20.25" customHeight="1">
      <c r="A24" s="1744" t="s">
        <v>856</v>
      </c>
      <c r="B24" s="1740">
        <f t="shared" si="0"/>
        <v>364</v>
      </c>
      <c r="C24" s="1740">
        <f t="shared" si="1"/>
        <v>223</v>
      </c>
      <c r="D24" s="1741">
        <v>143</v>
      </c>
      <c r="E24" s="1741">
        <v>90</v>
      </c>
      <c r="F24" s="1741">
        <v>221</v>
      </c>
      <c r="G24" s="1741">
        <v>133</v>
      </c>
      <c r="H24" s="1172" t="s">
        <v>98</v>
      </c>
    </row>
    <row r="25" spans="1:8" s="144" customFormat="1" ht="20.25" customHeight="1">
      <c r="A25" s="1744" t="s">
        <v>857</v>
      </c>
      <c r="B25" s="1740">
        <f t="shared" si="0"/>
        <v>220</v>
      </c>
      <c r="C25" s="1740">
        <f t="shared" si="1"/>
        <v>121</v>
      </c>
      <c r="D25" s="1741">
        <v>83</v>
      </c>
      <c r="E25" s="1741">
        <v>43</v>
      </c>
      <c r="F25" s="1741">
        <v>137</v>
      </c>
      <c r="G25" s="1741">
        <v>78</v>
      </c>
      <c r="H25" s="1172" t="s">
        <v>778</v>
      </c>
    </row>
    <row r="26" spans="1:8" s="144" customFormat="1" ht="20.25" customHeight="1">
      <c r="A26" s="1744" t="s">
        <v>858</v>
      </c>
      <c r="B26" s="1740">
        <f t="shared" si="0"/>
        <v>76</v>
      </c>
      <c r="C26" s="1740">
        <f t="shared" si="1"/>
        <v>37</v>
      </c>
      <c r="D26" s="1741">
        <v>19</v>
      </c>
      <c r="E26" s="1741">
        <v>13</v>
      </c>
      <c r="F26" s="1741">
        <v>57</v>
      </c>
      <c r="G26" s="1741">
        <v>24</v>
      </c>
      <c r="H26" s="1172" t="s">
        <v>102</v>
      </c>
    </row>
    <row r="27" spans="1:8" s="144" customFormat="1" ht="20.25" customHeight="1">
      <c r="A27" s="1744" t="s">
        <v>2356</v>
      </c>
      <c r="B27" s="1740">
        <f t="shared" si="0"/>
        <v>10</v>
      </c>
      <c r="C27" s="1740">
        <f t="shared" si="1"/>
        <v>3</v>
      </c>
      <c r="D27" s="1741">
        <v>0</v>
      </c>
      <c r="E27" s="1741">
        <v>0</v>
      </c>
      <c r="F27" s="1741">
        <v>10</v>
      </c>
      <c r="G27" s="1741">
        <v>3</v>
      </c>
      <c r="H27" s="1172" t="s">
        <v>2360</v>
      </c>
    </row>
    <row r="28" spans="1:8" s="144" customFormat="1" ht="20.25" customHeight="1">
      <c r="A28" s="1744" t="s">
        <v>859</v>
      </c>
      <c r="B28" s="1740">
        <f t="shared" si="0"/>
        <v>55</v>
      </c>
      <c r="C28" s="1740">
        <f t="shared" si="1"/>
        <v>28</v>
      </c>
      <c r="D28" s="1741">
        <v>25</v>
      </c>
      <c r="E28" s="1741">
        <v>14</v>
      </c>
      <c r="F28" s="1741">
        <v>30</v>
      </c>
      <c r="G28" s="1741">
        <v>14</v>
      </c>
      <c r="H28" s="1172" t="s">
        <v>112</v>
      </c>
    </row>
    <row r="29" spans="1:8" s="144" customFormat="1" ht="20.25" customHeight="1">
      <c r="A29" s="1744" t="s">
        <v>779</v>
      </c>
      <c r="B29" s="1740">
        <f t="shared" si="0"/>
        <v>66</v>
      </c>
      <c r="C29" s="1740">
        <f t="shared" si="1"/>
        <v>46</v>
      </c>
      <c r="D29" s="1741">
        <v>20</v>
      </c>
      <c r="E29" s="1741">
        <v>15</v>
      </c>
      <c r="F29" s="1741">
        <v>46</v>
      </c>
      <c r="G29" s="1741">
        <v>31</v>
      </c>
      <c r="H29" s="1172" t="s">
        <v>118</v>
      </c>
    </row>
    <row r="30" spans="1:8" s="144" customFormat="1" ht="20.25" customHeight="1">
      <c r="A30" s="1744" t="s">
        <v>2357</v>
      </c>
      <c r="B30" s="1740">
        <f t="shared" si="0"/>
        <v>244</v>
      </c>
      <c r="C30" s="1740">
        <f t="shared" si="1"/>
        <v>156</v>
      </c>
      <c r="D30" s="1741">
        <v>109</v>
      </c>
      <c r="E30" s="1741">
        <v>68</v>
      </c>
      <c r="F30" s="1741">
        <v>135</v>
      </c>
      <c r="G30" s="1741">
        <v>88</v>
      </c>
      <c r="H30" s="1172" t="s">
        <v>2361</v>
      </c>
    </row>
    <row r="31" spans="1:8" ht="20.25" customHeight="1">
      <c r="A31" s="1744" t="s">
        <v>860</v>
      </c>
      <c r="B31" s="1740">
        <f t="shared" si="0"/>
        <v>452</v>
      </c>
      <c r="C31" s="1740">
        <f t="shared" si="1"/>
        <v>144</v>
      </c>
      <c r="D31" s="1741">
        <v>216</v>
      </c>
      <c r="E31" s="1741">
        <v>77</v>
      </c>
      <c r="F31" s="1741">
        <v>236</v>
      </c>
      <c r="G31" s="1741">
        <v>67</v>
      </c>
      <c r="H31" s="1172" t="s">
        <v>780</v>
      </c>
    </row>
    <row r="32" spans="1:8" s="144" customFormat="1" ht="20.25" customHeight="1">
      <c r="A32" s="1744" t="s">
        <v>2350</v>
      </c>
      <c r="B32" s="1740">
        <f t="shared" si="0"/>
        <v>104</v>
      </c>
      <c r="C32" s="1740">
        <f t="shared" si="1"/>
        <v>40</v>
      </c>
      <c r="D32" s="1741">
        <v>44</v>
      </c>
      <c r="E32" s="1741">
        <v>14</v>
      </c>
      <c r="F32" s="1741">
        <v>60</v>
      </c>
      <c r="G32" s="1741">
        <v>26</v>
      </c>
      <c r="H32" s="1739" t="s">
        <v>2351</v>
      </c>
    </row>
    <row r="33" spans="1:8" s="144" customFormat="1" ht="20.25" customHeight="1">
      <c r="A33" s="1744" t="s">
        <v>2358</v>
      </c>
      <c r="B33" s="1740">
        <f t="shared" si="0"/>
        <v>38</v>
      </c>
      <c r="C33" s="1740">
        <f t="shared" si="1"/>
        <v>22</v>
      </c>
      <c r="D33" s="1741">
        <v>0</v>
      </c>
      <c r="E33" s="1741">
        <v>0</v>
      </c>
      <c r="F33" s="1741">
        <v>38</v>
      </c>
      <c r="G33" s="1741">
        <v>22</v>
      </c>
      <c r="H33" s="1743" t="s">
        <v>2362</v>
      </c>
    </row>
    <row r="34" spans="1:8" s="144" customFormat="1" ht="20.25" customHeight="1">
      <c r="A34" s="1744" t="s">
        <v>1920</v>
      </c>
      <c r="B34" s="1740">
        <f t="shared" si="0"/>
        <v>217</v>
      </c>
      <c r="C34" s="1740">
        <f t="shared" si="1"/>
        <v>100</v>
      </c>
      <c r="D34" s="1741">
        <v>92</v>
      </c>
      <c r="E34" s="1741">
        <v>47</v>
      </c>
      <c r="F34" s="1741">
        <v>125</v>
      </c>
      <c r="G34" s="1741">
        <v>53</v>
      </c>
      <c r="H34" s="1172" t="s">
        <v>1921</v>
      </c>
    </row>
    <row r="35" spans="1:8" ht="20.25" customHeight="1">
      <c r="A35" s="1744" t="s">
        <v>781</v>
      </c>
      <c r="B35" s="1740">
        <f t="shared" si="0"/>
        <v>209</v>
      </c>
      <c r="C35" s="1740">
        <f t="shared" si="1"/>
        <v>112</v>
      </c>
      <c r="D35" s="1741">
        <v>86</v>
      </c>
      <c r="E35" s="1741">
        <v>48</v>
      </c>
      <c r="F35" s="1741">
        <v>123</v>
      </c>
      <c r="G35" s="1741">
        <v>64</v>
      </c>
      <c r="H35" s="1172" t="s">
        <v>2262</v>
      </c>
    </row>
    <row r="36" spans="1:8" ht="20.25" customHeight="1">
      <c r="A36" s="1744" t="s">
        <v>2359</v>
      </c>
      <c r="B36" s="1740">
        <f t="shared" si="0"/>
        <v>57</v>
      </c>
      <c r="C36" s="1740">
        <f t="shared" si="1"/>
        <v>39</v>
      </c>
      <c r="D36" s="1741">
        <v>16</v>
      </c>
      <c r="E36" s="1741">
        <v>14</v>
      </c>
      <c r="F36" s="1741">
        <v>41</v>
      </c>
      <c r="G36" s="1741">
        <v>25</v>
      </c>
      <c r="H36" s="1172" t="s">
        <v>2259</v>
      </c>
    </row>
    <row r="37" spans="1:8" ht="20.25" customHeight="1">
      <c r="A37" s="1744" t="s">
        <v>861</v>
      </c>
      <c r="B37" s="1740">
        <f t="shared" si="0"/>
        <v>223</v>
      </c>
      <c r="C37" s="1740">
        <f t="shared" si="1"/>
        <v>108</v>
      </c>
      <c r="D37" s="1741">
        <v>88</v>
      </c>
      <c r="E37" s="1741">
        <v>43</v>
      </c>
      <c r="F37" s="1741">
        <v>135</v>
      </c>
      <c r="G37" s="1741">
        <v>65</v>
      </c>
      <c r="H37" s="1172" t="s">
        <v>782</v>
      </c>
    </row>
    <row r="38" spans="1:8" ht="20.25" customHeight="1">
      <c r="A38" s="1744" t="s">
        <v>862</v>
      </c>
      <c r="B38" s="1740">
        <f t="shared" si="0"/>
        <v>110</v>
      </c>
      <c r="C38" s="1740">
        <f t="shared" si="1"/>
        <v>57</v>
      </c>
      <c r="D38" s="1741">
        <v>52</v>
      </c>
      <c r="E38" s="1741">
        <v>24</v>
      </c>
      <c r="F38" s="1741">
        <v>58</v>
      </c>
      <c r="G38" s="1741">
        <v>33</v>
      </c>
      <c r="H38" s="1172" t="s">
        <v>863</v>
      </c>
    </row>
    <row r="39" spans="1:8" ht="20.25" customHeight="1">
      <c r="A39" s="1744" t="s">
        <v>864</v>
      </c>
      <c r="B39" s="1740">
        <f t="shared" si="0"/>
        <v>54</v>
      </c>
      <c r="C39" s="1740">
        <f t="shared" si="1"/>
        <v>38</v>
      </c>
      <c r="D39" s="1741">
        <v>25</v>
      </c>
      <c r="E39" s="1741">
        <v>20</v>
      </c>
      <c r="F39" s="1741">
        <v>29</v>
      </c>
      <c r="G39" s="1741">
        <v>18</v>
      </c>
      <c r="H39" s="1172" t="s">
        <v>865</v>
      </c>
    </row>
    <row r="40" spans="1:8" ht="20.25" customHeight="1">
      <c r="A40" s="1744" t="s">
        <v>866</v>
      </c>
      <c r="B40" s="1740">
        <f t="shared" si="0"/>
        <v>116</v>
      </c>
      <c r="C40" s="1740">
        <f t="shared" si="1"/>
        <v>58</v>
      </c>
      <c r="D40" s="1741">
        <v>50</v>
      </c>
      <c r="E40" s="1741">
        <v>28</v>
      </c>
      <c r="F40" s="1741">
        <v>66</v>
      </c>
      <c r="G40" s="1741">
        <v>30</v>
      </c>
      <c r="H40" s="1172" t="s">
        <v>2232</v>
      </c>
    </row>
    <row r="41" spans="1:8" ht="20.25" customHeight="1">
      <c r="A41" s="1744" t="s">
        <v>867</v>
      </c>
      <c r="B41" s="1740">
        <f t="shared" si="0"/>
        <v>298</v>
      </c>
      <c r="C41" s="1740">
        <f t="shared" si="1"/>
        <v>135</v>
      </c>
      <c r="D41" s="1741">
        <v>120</v>
      </c>
      <c r="E41" s="1741">
        <v>49</v>
      </c>
      <c r="F41" s="1741">
        <v>178</v>
      </c>
      <c r="G41" s="1741">
        <v>86</v>
      </c>
      <c r="H41" s="1172" t="s">
        <v>783</v>
      </c>
    </row>
    <row r="42" spans="1:8" ht="20.25" customHeight="1">
      <c r="A42" s="1744" t="s">
        <v>784</v>
      </c>
      <c r="B42" s="1740">
        <f t="shared" si="0"/>
        <v>181</v>
      </c>
      <c r="C42" s="1740">
        <f t="shared" si="1"/>
        <v>79</v>
      </c>
      <c r="D42" s="1741">
        <v>65</v>
      </c>
      <c r="E42" s="1741">
        <v>39</v>
      </c>
      <c r="F42" s="1741">
        <v>116</v>
      </c>
      <c r="G42" s="1741">
        <v>40</v>
      </c>
      <c r="H42" s="1172" t="s">
        <v>785</v>
      </c>
    </row>
    <row r="43" spans="1:8" ht="20.25" customHeight="1">
      <c r="A43" s="1744" t="s">
        <v>868</v>
      </c>
      <c r="B43" s="1740">
        <f t="shared" si="0"/>
        <v>174</v>
      </c>
      <c r="C43" s="1740">
        <f t="shared" si="1"/>
        <v>91</v>
      </c>
      <c r="D43" s="1741">
        <v>66</v>
      </c>
      <c r="E43" s="1741">
        <v>44</v>
      </c>
      <c r="F43" s="1741">
        <v>108</v>
      </c>
      <c r="G43" s="1741">
        <v>47</v>
      </c>
      <c r="H43" s="1172" t="s">
        <v>2352</v>
      </c>
    </row>
    <row r="44" spans="1:8" ht="20.25" customHeight="1">
      <c r="A44" s="1744" t="s">
        <v>786</v>
      </c>
      <c r="B44" s="1740">
        <f t="shared" si="0"/>
        <v>106</v>
      </c>
      <c r="C44" s="1740">
        <f t="shared" si="1"/>
        <v>57</v>
      </c>
      <c r="D44" s="1741">
        <v>48</v>
      </c>
      <c r="E44" s="1741">
        <v>25</v>
      </c>
      <c r="F44" s="1741">
        <v>58</v>
      </c>
      <c r="G44" s="1741">
        <v>32</v>
      </c>
      <c r="H44" s="1172" t="s">
        <v>787</v>
      </c>
    </row>
    <row r="45" spans="1:8" ht="20.25" customHeight="1">
      <c r="A45" s="1744" t="s">
        <v>788</v>
      </c>
      <c r="B45" s="1740">
        <f t="shared" si="0"/>
        <v>357</v>
      </c>
      <c r="C45" s="1740">
        <f t="shared" si="1"/>
        <v>159</v>
      </c>
      <c r="D45" s="1741">
        <v>147</v>
      </c>
      <c r="E45" s="1741">
        <v>77</v>
      </c>
      <c r="F45" s="1741">
        <v>210</v>
      </c>
      <c r="G45" s="1741">
        <v>82</v>
      </c>
      <c r="H45" s="1172" t="s">
        <v>2353</v>
      </c>
    </row>
    <row r="46" spans="1:8" ht="20.25" customHeight="1">
      <c r="A46" s="1744" t="s">
        <v>869</v>
      </c>
      <c r="B46" s="1740">
        <f t="shared" si="0"/>
        <v>116</v>
      </c>
      <c r="C46" s="1740">
        <f t="shared" si="1"/>
        <v>74</v>
      </c>
      <c r="D46" s="1741">
        <v>56</v>
      </c>
      <c r="E46" s="1741">
        <v>38</v>
      </c>
      <c r="F46" s="1741">
        <v>60</v>
      </c>
      <c r="G46" s="1741">
        <v>36</v>
      </c>
      <c r="H46" s="1172" t="s">
        <v>2354</v>
      </c>
    </row>
    <row r="47" spans="1:8" ht="20.25" customHeight="1">
      <c r="A47" s="1744" t="s">
        <v>870</v>
      </c>
      <c r="B47" s="1740">
        <f t="shared" si="0"/>
        <v>56</v>
      </c>
      <c r="C47" s="1740">
        <f t="shared" si="1"/>
        <v>32</v>
      </c>
      <c r="D47" s="1741">
        <v>26</v>
      </c>
      <c r="E47" s="1741">
        <v>13</v>
      </c>
      <c r="F47" s="1741">
        <v>30</v>
      </c>
      <c r="G47" s="1741">
        <v>19</v>
      </c>
      <c r="H47" s="1172" t="s">
        <v>789</v>
      </c>
    </row>
    <row r="48" spans="1:8" ht="20.25" customHeight="1">
      <c r="A48" s="1744" t="s">
        <v>2531</v>
      </c>
      <c r="B48" s="1740">
        <f t="shared" si="0"/>
        <v>108</v>
      </c>
      <c r="C48" s="1740">
        <f t="shared" si="1"/>
        <v>53</v>
      </c>
      <c r="D48" s="1741">
        <v>52</v>
      </c>
      <c r="E48" s="1741">
        <v>24</v>
      </c>
      <c r="F48" s="1741">
        <v>56</v>
      </c>
      <c r="G48" s="1741">
        <v>29</v>
      </c>
      <c r="H48" s="1172" t="s">
        <v>2355</v>
      </c>
    </row>
    <row r="49" spans="1:8" ht="20.25" customHeight="1">
      <c r="A49" s="1744" t="s">
        <v>871</v>
      </c>
      <c r="B49" s="1740">
        <f t="shared" si="0"/>
        <v>102</v>
      </c>
      <c r="C49" s="1740">
        <f t="shared" si="1"/>
        <v>61</v>
      </c>
      <c r="D49" s="1741">
        <v>54</v>
      </c>
      <c r="E49" s="1741">
        <v>35</v>
      </c>
      <c r="F49" s="1741">
        <v>48</v>
      </c>
      <c r="G49" s="1741">
        <v>26</v>
      </c>
      <c r="H49" s="727" t="s">
        <v>790</v>
      </c>
    </row>
    <row r="50" spans="1:8" ht="20.25" customHeight="1">
      <c r="A50" s="1745" t="s">
        <v>683</v>
      </c>
      <c r="B50" s="236">
        <f t="shared" ref="B50" si="2">F50+D50</f>
        <v>5695</v>
      </c>
      <c r="C50" s="236">
        <f t="shared" ref="C50" si="3">G50+E50</f>
        <v>2893</v>
      </c>
      <c r="D50" s="1742">
        <f>SUM(D13:D49)</f>
        <v>2337</v>
      </c>
      <c r="E50" s="1742">
        <f>SUM(E13:E49)</f>
        <v>1242</v>
      </c>
      <c r="F50" s="1742">
        <f>SUM(F13:F49)</f>
        <v>3358</v>
      </c>
      <c r="G50" s="1742">
        <f>SUM(G13:G49)</f>
        <v>1651</v>
      </c>
      <c r="H50" s="1687" t="s">
        <v>16</v>
      </c>
    </row>
    <row r="51" spans="1:8" ht="13" customHeight="1">
      <c r="A51" s="661"/>
      <c r="B51" s="731"/>
      <c r="C51" s="732"/>
      <c r="D51" s="731"/>
      <c r="E51" s="731"/>
      <c r="F51" s="731"/>
      <c r="G51" s="731"/>
      <c r="H51" s="336"/>
    </row>
    <row r="52" spans="1:8" ht="13" customHeight="1">
      <c r="A52" s="144"/>
      <c r="B52" s="259"/>
      <c r="C52" s="259"/>
      <c r="D52" s="333"/>
      <c r="E52" s="333"/>
      <c r="F52" s="333"/>
      <c r="G52" s="333"/>
      <c r="H52" s="257"/>
    </row>
    <row r="53" spans="1:8" ht="13" customHeight="1">
      <c r="B53" s="498"/>
      <c r="C53" s="498"/>
      <c r="D53" s="498"/>
      <c r="E53" s="498"/>
      <c r="F53" s="498"/>
      <c r="G53" s="498"/>
      <c r="H53" s="124"/>
    </row>
    <row r="54" spans="1:8" ht="13" customHeight="1">
      <c r="H54" s="124"/>
    </row>
    <row r="56" spans="1:8" ht="13" customHeight="1">
      <c r="H56" s="124"/>
    </row>
    <row r="57" spans="1:8" ht="13" customHeight="1">
      <c r="A57" s="31" t="s">
        <v>1873</v>
      </c>
      <c r="B57" s="31"/>
      <c r="C57" s="31"/>
      <c r="D57" s="460"/>
      <c r="E57" s="699"/>
      <c r="F57" s="699"/>
      <c r="G57" s="699"/>
      <c r="H57" s="32" t="s">
        <v>1872</v>
      </c>
    </row>
    <row r="59" spans="1:8" ht="12.75" customHeight="1">
      <c r="A59" s="465"/>
      <c r="H59" s="477"/>
    </row>
    <row r="61" spans="1:8" ht="12.75" customHeight="1">
      <c r="A61" s="1884"/>
      <c r="B61" s="1884"/>
      <c r="C61" s="1884"/>
      <c r="D61" s="1884"/>
      <c r="E61" s="1884"/>
      <c r="F61" s="1884"/>
      <c r="G61" s="1884"/>
      <c r="H61" s="1884"/>
    </row>
    <row r="62" spans="1:8" ht="12.75" customHeight="1">
      <c r="H62" s="124"/>
    </row>
    <row r="63" spans="1:8" ht="12.75" customHeight="1">
      <c r="H63" s="124"/>
    </row>
    <row r="64" spans="1:8" ht="12.75" customHeight="1">
      <c r="H64" s="124"/>
    </row>
    <row r="65" spans="5:8" ht="12.75" customHeight="1">
      <c r="H65" s="124"/>
    </row>
    <row r="66" spans="5:8" ht="12.75" customHeight="1">
      <c r="H66" s="124"/>
    </row>
    <row r="67" spans="5:8" ht="12.75" customHeight="1"/>
    <row r="68" spans="5:8" ht="12.75" customHeight="1"/>
    <row r="69" spans="5:8" ht="12.75" customHeight="1"/>
    <row r="70" spans="5:8" ht="12.75" customHeight="1"/>
    <row r="71" spans="5:8" ht="12.75" customHeight="1">
      <c r="E71" s="661"/>
    </row>
    <row r="72" spans="5:8" ht="12.75" customHeight="1"/>
    <row r="73" spans="5:8" ht="12.75" customHeight="1"/>
    <row r="74" spans="5:8" ht="12.75" customHeight="1"/>
    <row r="75" spans="5:8" ht="12.75" customHeight="1"/>
    <row r="76" spans="5:8" ht="12.75" customHeight="1"/>
    <row r="77" spans="5:8" ht="12.75" customHeight="1"/>
    <row r="78" spans="5:8" ht="12.75" customHeight="1"/>
    <row r="79" spans="5:8" ht="14.15" customHeight="1"/>
    <row r="80" spans="5:8" ht="19" customHeight="1"/>
    <row r="81" ht="12.75" customHeight="1"/>
    <row r="82" ht="12.75" customHeight="1"/>
    <row r="83" ht="12.75" customHeight="1"/>
    <row r="84" ht="12.75" customHeight="1"/>
    <row r="85" ht="10.5" customHeight="1"/>
    <row r="86" ht="13.5" customHeight="1"/>
    <row r="87" ht="13.5" customHeight="1"/>
    <row r="88" ht="13.5" customHeight="1"/>
  </sheetData>
  <mergeCells count="10">
    <mergeCell ref="A61:H61"/>
    <mergeCell ref="G3:H3"/>
    <mergeCell ref="F4:H4"/>
    <mergeCell ref="G5:H5"/>
    <mergeCell ref="B7:C7"/>
    <mergeCell ref="B8:C8"/>
    <mergeCell ref="F8:G8"/>
    <mergeCell ref="F7:G7"/>
    <mergeCell ref="D7:E7"/>
    <mergeCell ref="D8:E8"/>
  </mergeCells>
  <conditionalFormatting sqref="B63:C63">
    <cfRule type="cellIs" dxfId="1" priority="1" operator="equal">
      <formula>1</formula>
    </cfRule>
  </conditionalFormatting>
  <pageMargins left="0.78740157480314965" right="0.67187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F116"/>
  <sheetViews>
    <sheetView view="pageLayout" zoomScale="80" zoomScaleSheetLayoutView="93" zoomScalePageLayoutView="80" workbookViewId="0">
      <selection activeCell="F15" sqref="F15"/>
    </sheetView>
  </sheetViews>
  <sheetFormatPr defaultColWidth="10.90625" defaultRowHeight="14.5"/>
  <cols>
    <col min="1" max="1" width="35.453125" customWidth="1"/>
    <col min="2" max="2" width="12.7265625" customWidth="1"/>
    <col min="3" max="3" width="18.26953125" customWidth="1"/>
    <col min="4" max="4" width="14.453125" customWidth="1"/>
    <col min="5" max="5" width="32.7265625" customWidth="1"/>
  </cols>
  <sheetData>
    <row r="1" spans="1:5" ht="22.5">
      <c r="A1" s="33" t="s">
        <v>0</v>
      </c>
      <c r="B1" s="34"/>
      <c r="C1" s="34"/>
      <c r="D1" s="34"/>
      <c r="E1" s="35" t="s">
        <v>1</v>
      </c>
    </row>
    <row r="2" spans="1:5" ht="18">
      <c r="A2" s="36" t="s">
        <v>23</v>
      </c>
      <c r="B2" s="34"/>
      <c r="C2" s="34"/>
      <c r="D2" s="34"/>
      <c r="E2" s="37"/>
    </row>
    <row r="3" spans="1:5" ht="20">
      <c r="A3" s="38" t="s">
        <v>24</v>
      </c>
      <c r="B3" s="34"/>
      <c r="C3" s="34"/>
      <c r="D3" s="34"/>
      <c r="E3" s="39" t="s">
        <v>1874</v>
      </c>
    </row>
    <row r="4" spans="1:5" ht="20">
      <c r="A4" s="40" t="s">
        <v>26</v>
      </c>
      <c r="B4" s="34"/>
      <c r="C4" s="34"/>
      <c r="D4" s="1873" t="s">
        <v>27</v>
      </c>
      <c r="E4" s="1873"/>
    </row>
    <row r="5" spans="1:5" ht="20">
      <c r="A5" s="40" t="s">
        <v>28</v>
      </c>
      <c r="B5" s="34"/>
      <c r="C5" s="34"/>
      <c r="D5" s="34"/>
      <c r="E5" s="41" t="s">
        <v>29</v>
      </c>
    </row>
    <row r="6" spans="1:5" ht="17.5">
      <c r="A6" s="40"/>
      <c r="B6" s="34"/>
      <c r="C6" s="34"/>
      <c r="D6" s="34"/>
      <c r="E6" s="42"/>
    </row>
    <row r="7" spans="1:5">
      <c r="A7" s="14" t="s">
        <v>2309</v>
      </c>
      <c r="B7" s="1874" t="s">
        <v>1726</v>
      </c>
      <c r="C7" s="1874"/>
      <c r="D7" s="43" t="s">
        <v>31</v>
      </c>
      <c r="E7" s="17" t="s">
        <v>2310</v>
      </c>
    </row>
    <row r="8" spans="1:5">
      <c r="A8" s="34"/>
      <c r="B8" s="44" t="s">
        <v>16</v>
      </c>
      <c r="C8" s="44" t="s">
        <v>32</v>
      </c>
      <c r="D8" s="43" t="s">
        <v>33</v>
      </c>
      <c r="E8" s="34"/>
    </row>
    <row r="9" spans="1:5">
      <c r="A9" s="45"/>
      <c r="B9" s="44" t="s">
        <v>34</v>
      </c>
      <c r="C9" s="44" t="s">
        <v>35</v>
      </c>
      <c r="D9" s="44"/>
      <c r="E9" s="46"/>
    </row>
    <row r="10" spans="1:5">
      <c r="A10" s="34"/>
      <c r="B10" s="44"/>
      <c r="C10" s="44"/>
      <c r="D10" s="44"/>
      <c r="E10" s="47"/>
    </row>
    <row r="11" spans="1:5">
      <c r="A11" s="1803" t="s">
        <v>36</v>
      </c>
      <c r="B11" s="1804">
        <f>SUM(B12:B19)</f>
        <v>15093</v>
      </c>
      <c r="C11" s="1804">
        <f>SUM(C12:C19)</f>
        <v>7595</v>
      </c>
      <c r="D11" s="1804">
        <f>SUM(D12:D19)</f>
        <v>1004</v>
      </c>
      <c r="E11" s="1800" t="s">
        <v>37</v>
      </c>
    </row>
    <row r="12" spans="1:5">
      <c r="A12" s="1701" t="s">
        <v>38</v>
      </c>
      <c r="B12" s="1700">
        <v>356</v>
      </c>
      <c r="C12" s="1700">
        <v>190</v>
      </c>
      <c r="D12" s="1700">
        <v>26</v>
      </c>
      <c r="E12" s="1801" t="s">
        <v>39</v>
      </c>
    </row>
    <row r="13" spans="1:5">
      <c r="A13" s="1701" t="s">
        <v>40</v>
      </c>
      <c r="B13" s="1700">
        <v>433</v>
      </c>
      <c r="C13" s="1700">
        <v>222</v>
      </c>
      <c r="D13" s="1700">
        <v>37</v>
      </c>
      <c r="E13" s="1801" t="s">
        <v>41</v>
      </c>
    </row>
    <row r="14" spans="1:5">
      <c r="A14" s="1701" t="s">
        <v>42</v>
      </c>
      <c r="B14" s="1700">
        <v>0</v>
      </c>
      <c r="C14" s="1700">
        <v>0</v>
      </c>
      <c r="D14" s="1700">
        <v>0</v>
      </c>
      <c r="E14" s="1801" t="s">
        <v>43</v>
      </c>
    </row>
    <row r="15" spans="1:5">
      <c r="A15" s="1805" t="s">
        <v>44</v>
      </c>
      <c r="B15" s="1700">
        <v>1613</v>
      </c>
      <c r="C15" s="1700">
        <v>753</v>
      </c>
      <c r="D15" s="1700">
        <v>120</v>
      </c>
      <c r="E15" s="1801" t="s">
        <v>45</v>
      </c>
    </row>
    <row r="16" spans="1:5">
      <c r="A16" s="1805" t="s">
        <v>46</v>
      </c>
      <c r="B16" s="1700">
        <v>0</v>
      </c>
      <c r="C16" s="1700">
        <v>0</v>
      </c>
      <c r="D16" s="1700">
        <v>0</v>
      </c>
      <c r="E16" s="1801" t="s">
        <v>47</v>
      </c>
    </row>
    <row r="17" spans="1:5">
      <c r="A17" s="1805" t="s">
        <v>48</v>
      </c>
      <c r="B17" s="1700">
        <v>9241</v>
      </c>
      <c r="C17" s="1700">
        <v>4673</v>
      </c>
      <c r="D17" s="1700">
        <v>587</v>
      </c>
      <c r="E17" s="1801" t="s">
        <v>49</v>
      </c>
    </row>
    <row r="18" spans="1:5">
      <c r="A18" s="1805" t="s">
        <v>50</v>
      </c>
      <c r="B18" s="1700">
        <v>1171</v>
      </c>
      <c r="C18" s="1700">
        <v>604</v>
      </c>
      <c r="D18" s="1700">
        <v>66</v>
      </c>
      <c r="E18" s="1801" t="s">
        <v>51</v>
      </c>
    </row>
    <row r="19" spans="1:5">
      <c r="A19" s="1805" t="s">
        <v>52</v>
      </c>
      <c r="B19" s="1700">
        <v>2279</v>
      </c>
      <c r="C19" s="1700">
        <v>1153</v>
      </c>
      <c r="D19" s="1700">
        <v>168</v>
      </c>
      <c r="E19" s="1801" t="s">
        <v>53</v>
      </c>
    </row>
    <row r="20" spans="1:5">
      <c r="A20" s="1806" t="s">
        <v>54</v>
      </c>
      <c r="B20" s="1804">
        <f>SUM(B21:B28)</f>
        <v>6162</v>
      </c>
      <c r="C20" s="1804">
        <f>SUM(C21:C28)</f>
        <v>3038</v>
      </c>
      <c r="D20" s="1804">
        <f>SUM(D21:D28)</f>
        <v>489</v>
      </c>
      <c r="E20" s="1802" t="s">
        <v>55</v>
      </c>
    </row>
    <row r="21" spans="1:5">
      <c r="A21" s="1701" t="s">
        <v>56</v>
      </c>
      <c r="B21" s="1700">
        <v>697</v>
      </c>
      <c r="C21" s="1700">
        <v>323</v>
      </c>
      <c r="D21" s="1700">
        <v>52</v>
      </c>
      <c r="E21" s="76" t="s">
        <v>57</v>
      </c>
    </row>
    <row r="22" spans="1:5">
      <c r="A22" s="1701" t="s">
        <v>58</v>
      </c>
      <c r="B22" s="1700">
        <v>50</v>
      </c>
      <c r="C22" s="1700">
        <v>14</v>
      </c>
      <c r="D22" s="1700">
        <v>7</v>
      </c>
      <c r="E22" s="76" t="s">
        <v>59</v>
      </c>
    </row>
    <row r="23" spans="1:5">
      <c r="A23" s="1701" t="s">
        <v>60</v>
      </c>
      <c r="B23" s="1700">
        <v>375</v>
      </c>
      <c r="C23" s="1700">
        <v>212</v>
      </c>
      <c r="D23" s="1700">
        <v>32</v>
      </c>
      <c r="E23" s="76" t="s">
        <v>1592</v>
      </c>
    </row>
    <row r="24" spans="1:5">
      <c r="A24" s="1701" t="s">
        <v>62</v>
      </c>
      <c r="B24" s="1700">
        <v>347</v>
      </c>
      <c r="C24" s="1700">
        <v>167</v>
      </c>
      <c r="D24" s="1700">
        <v>19</v>
      </c>
      <c r="E24" s="1801" t="s">
        <v>63</v>
      </c>
    </row>
    <row r="25" spans="1:5">
      <c r="A25" s="1701" t="s">
        <v>64</v>
      </c>
      <c r="B25" s="1700">
        <v>211</v>
      </c>
      <c r="C25" s="1700">
        <v>95</v>
      </c>
      <c r="D25" s="1700">
        <v>17</v>
      </c>
      <c r="E25" s="76" t="s">
        <v>65</v>
      </c>
    </row>
    <row r="26" spans="1:5">
      <c r="A26" s="1701" t="s">
        <v>66</v>
      </c>
      <c r="B26" s="1700">
        <v>2310</v>
      </c>
      <c r="C26" s="1700">
        <v>1158</v>
      </c>
      <c r="D26" s="1700">
        <v>140</v>
      </c>
      <c r="E26" s="76" t="s">
        <v>67</v>
      </c>
    </row>
    <row r="27" spans="1:5">
      <c r="A27" s="1701" t="s">
        <v>68</v>
      </c>
      <c r="B27" s="1700">
        <v>1432</v>
      </c>
      <c r="C27" s="1700">
        <v>700</v>
      </c>
      <c r="D27" s="1700">
        <v>162</v>
      </c>
      <c r="E27" s="76" t="s">
        <v>776</v>
      </c>
    </row>
    <row r="28" spans="1:5">
      <c r="A28" s="1701" t="s">
        <v>70</v>
      </c>
      <c r="B28" s="1700">
        <v>740</v>
      </c>
      <c r="C28" s="1700">
        <v>369</v>
      </c>
      <c r="D28" s="1700">
        <v>60</v>
      </c>
      <c r="E28" s="76" t="s">
        <v>71</v>
      </c>
    </row>
    <row r="29" spans="1:5">
      <c r="A29" s="1803" t="s">
        <v>72</v>
      </c>
      <c r="B29" s="1804">
        <f>SUM(B30:B38)</f>
        <v>10062</v>
      </c>
      <c r="C29" s="1804">
        <f>SUM(C30:C38)</f>
        <v>4874</v>
      </c>
      <c r="D29" s="1804">
        <f>SUM(D30:D38)</f>
        <v>610</v>
      </c>
      <c r="E29" s="1800" t="s">
        <v>73</v>
      </c>
    </row>
    <row r="30" spans="1:5">
      <c r="A30" s="1807" t="s">
        <v>74</v>
      </c>
      <c r="B30" s="1700">
        <v>4486</v>
      </c>
      <c r="C30" s="1700">
        <v>2200</v>
      </c>
      <c r="D30" s="1700">
        <v>270</v>
      </c>
      <c r="E30" s="1801" t="s">
        <v>75</v>
      </c>
    </row>
    <row r="31" spans="1:5">
      <c r="A31" s="1276" t="s">
        <v>76</v>
      </c>
      <c r="B31" s="1700">
        <v>613</v>
      </c>
      <c r="C31" s="1700">
        <v>277</v>
      </c>
      <c r="D31" s="1700">
        <v>35</v>
      </c>
      <c r="E31" s="1801" t="s">
        <v>77</v>
      </c>
    </row>
    <row r="32" spans="1:5">
      <c r="A32" s="1807" t="s">
        <v>78</v>
      </c>
      <c r="B32" s="1700">
        <v>1302</v>
      </c>
      <c r="C32" s="1700">
        <v>612</v>
      </c>
      <c r="D32" s="1700">
        <v>81</v>
      </c>
      <c r="E32" s="1801" t="s">
        <v>79</v>
      </c>
    </row>
    <row r="33" spans="1:5">
      <c r="A33" s="1701" t="s">
        <v>80</v>
      </c>
      <c r="B33" s="1700">
        <v>991</v>
      </c>
      <c r="C33" s="1700">
        <v>496</v>
      </c>
      <c r="D33" s="1700">
        <v>83</v>
      </c>
      <c r="E33" s="1801" t="s">
        <v>81</v>
      </c>
    </row>
    <row r="34" spans="1:5">
      <c r="A34" s="1276" t="s">
        <v>82</v>
      </c>
      <c r="B34" s="1700">
        <v>19</v>
      </c>
      <c r="C34" s="1700">
        <v>5</v>
      </c>
      <c r="D34" s="1700">
        <v>2</v>
      </c>
      <c r="E34" s="1801" t="s">
        <v>1593</v>
      </c>
    </row>
    <row r="35" spans="1:5">
      <c r="A35" s="1701" t="s">
        <v>83</v>
      </c>
      <c r="B35" s="1700">
        <v>431</v>
      </c>
      <c r="C35" s="1700">
        <v>218</v>
      </c>
      <c r="D35" s="1700">
        <v>28</v>
      </c>
      <c r="E35" s="1801" t="s">
        <v>84</v>
      </c>
    </row>
    <row r="36" spans="1:5">
      <c r="A36" s="1701" t="s">
        <v>85</v>
      </c>
      <c r="B36" s="1700">
        <v>1606</v>
      </c>
      <c r="C36" s="1700">
        <v>771</v>
      </c>
      <c r="D36" s="1700">
        <v>66</v>
      </c>
      <c r="E36" s="1801" t="s">
        <v>86</v>
      </c>
    </row>
    <row r="37" spans="1:5">
      <c r="A37" s="1701" t="s">
        <v>87</v>
      </c>
      <c r="B37" s="1700">
        <v>335</v>
      </c>
      <c r="C37" s="1700">
        <v>164</v>
      </c>
      <c r="D37" s="1700">
        <v>31</v>
      </c>
      <c r="E37" s="1801" t="s">
        <v>88</v>
      </c>
    </row>
    <row r="38" spans="1:5">
      <c r="A38" s="1701" t="s">
        <v>89</v>
      </c>
      <c r="B38" s="1700">
        <v>279</v>
      </c>
      <c r="C38" s="1700">
        <v>131</v>
      </c>
      <c r="D38" s="1700">
        <v>14</v>
      </c>
      <c r="E38" s="1801" t="s">
        <v>90</v>
      </c>
    </row>
    <row r="39" spans="1:5">
      <c r="A39" s="1808" t="s">
        <v>91</v>
      </c>
      <c r="B39" s="1804">
        <f>SUM(B40:B46)</f>
        <v>17425</v>
      </c>
      <c r="C39" s="1804">
        <f>SUM(C40:C46)</f>
        <v>8535</v>
      </c>
      <c r="D39" s="1804">
        <f>SUM(D40:D46)</f>
        <v>1170</v>
      </c>
      <c r="E39" s="1800" t="s">
        <v>92</v>
      </c>
    </row>
    <row r="40" spans="1:5">
      <c r="A40" s="1807" t="s">
        <v>93</v>
      </c>
      <c r="B40" s="1700">
        <v>4192</v>
      </c>
      <c r="C40" s="1700">
        <v>1999</v>
      </c>
      <c r="D40" s="1700">
        <v>335</v>
      </c>
      <c r="E40" s="76" t="s">
        <v>94</v>
      </c>
    </row>
    <row r="41" spans="1:5">
      <c r="A41" s="1807" t="s">
        <v>95</v>
      </c>
      <c r="B41" s="1700">
        <v>974</v>
      </c>
      <c r="C41" s="1700">
        <v>504</v>
      </c>
      <c r="D41" s="1700">
        <v>89</v>
      </c>
      <c r="E41" s="1801" t="s">
        <v>96</v>
      </c>
    </row>
    <row r="42" spans="1:5">
      <c r="A42" s="1807" t="s">
        <v>97</v>
      </c>
      <c r="B42" s="1700">
        <v>302</v>
      </c>
      <c r="C42" s="1700">
        <v>136</v>
      </c>
      <c r="D42" s="1700">
        <v>36</v>
      </c>
      <c r="E42" s="1801" t="s">
        <v>98</v>
      </c>
    </row>
    <row r="43" spans="1:5">
      <c r="A43" s="1807" t="s">
        <v>99</v>
      </c>
      <c r="B43" s="1700">
        <v>6243</v>
      </c>
      <c r="C43" s="1700">
        <v>3066</v>
      </c>
      <c r="D43" s="1700">
        <v>395</v>
      </c>
      <c r="E43" s="1801" t="s">
        <v>100</v>
      </c>
    </row>
    <row r="44" spans="1:5">
      <c r="A44" s="1807" t="s">
        <v>101</v>
      </c>
      <c r="B44" s="1700">
        <v>844</v>
      </c>
      <c r="C44" s="1700">
        <v>457</v>
      </c>
      <c r="D44" s="1700">
        <v>57</v>
      </c>
      <c r="E44" s="76" t="s">
        <v>102</v>
      </c>
    </row>
    <row r="45" spans="1:5">
      <c r="A45" s="1807" t="s">
        <v>103</v>
      </c>
      <c r="B45" s="1700">
        <v>673</v>
      </c>
      <c r="C45" s="1700">
        <v>333</v>
      </c>
      <c r="D45" s="1700">
        <v>64</v>
      </c>
      <c r="E45" s="76" t="s">
        <v>104</v>
      </c>
    </row>
    <row r="46" spans="1:5">
      <c r="A46" s="1807" t="s">
        <v>105</v>
      </c>
      <c r="B46" s="1700">
        <v>4197</v>
      </c>
      <c r="C46" s="1700">
        <v>2040</v>
      </c>
      <c r="D46" s="1700">
        <v>194</v>
      </c>
      <c r="E46" s="1801" t="s">
        <v>106</v>
      </c>
    </row>
    <row r="47" spans="1:5">
      <c r="A47" s="1809" t="s">
        <v>107</v>
      </c>
      <c r="B47" s="1804">
        <f>SUM(B48:B52)</f>
        <v>6515</v>
      </c>
      <c r="C47" s="1804">
        <f>SUM(C48:C52)</f>
        <v>3187</v>
      </c>
      <c r="D47" s="1804">
        <f>SUM(D48:D52)</f>
        <v>458</v>
      </c>
      <c r="E47" s="1800" t="s">
        <v>108</v>
      </c>
    </row>
    <row r="48" spans="1:5">
      <c r="A48" s="1701" t="s">
        <v>109</v>
      </c>
      <c r="B48" s="1700">
        <v>1471</v>
      </c>
      <c r="C48" s="1700">
        <v>709</v>
      </c>
      <c r="D48" s="1700">
        <v>119</v>
      </c>
      <c r="E48" s="1801" t="s">
        <v>110</v>
      </c>
    </row>
    <row r="49" spans="1:5">
      <c r="A49" s="1807" t="s">
        <v>111</v>
      </c>
      <c r="B49" s="1700">
        <v>1431</v>
      </c>
      <c r="C49" s="1700">
        <v>720</v>
      </c>
      <c r="D49" s="1700">
        <v>93</v>
      </c>
      <c r="E49" s="1801" t="s">
        <v>112</v>
      </c>
    </row>
    <row r="50" spans="1:5">
      <c r="A50" s="1807" t="s">
        <v>113</v>
      </c>
      <c r="B50" s="1700">
        <v>598</v>
      </c>
      <c r="C50" s="1700">
        <v>277</v>
      </c>
      <c r="D50" s="1700">
        <v>32</v>
      </c>
      <c r="E50" s="1801" t="s">
        <v>114</v>
      </c>
    </row>
    <row r="51" spans="1:5">
      <c r="A51" s="1807" t="s">
        <v>115</v>
      </c>
      <c r="B51" s="1700">
        <v>2294</v>
      </c>
      <c r="C51" s="1700">
        <v>1104</v>
      </c>
      <c r="D51" s="1700">
        <v>143</v>
      </c>
      <c r="E51" s="1801" t="s">
        <v>116</v>
      </c>
    </row>
    <row r="52" spans="1:5">
      <c r="A52" s="1807" t="s">
        <v>117</v>
      </c>
      <c r="B52" s="1700">
        <v>721</v>
      </c>
      <c r="C52" s="1700">
        <v>377</v>
      </c>
      <c r="D52" s="1700">
        <v>71</v>
      </c>
      <c r="E52" s="76" t="s">
        <v>118</v>
      </c>
    </row>
    <row r="53" spans="1:5">
      <c r="A53" s="1778"/>
      <c r="B53" s="1778"/>
      <c r="C53" s="1778"/>
      <c r="D53" s="1778"/>
      <c r="E53" s="1778"/>
    </row>
    <row r="56" spans="1:5" ht="22.5">
      <c r="A56" s="33" t="s">
        <v>0</v>
      </c>
      <c r="B56" s="34"/>
      <c r="C56" s="34"/>
      <c r="D56" s="34"/>
      <c r="E56" s="35" t="s">
        <v>1</v>
      </c>
    </row>
    <row r="57" spans="1:5" ht="18">
      <c r="A57" s="36"/>
      <c r="B57" s="34"/>
      <c r="C57" s="34"/>
      <c r="D57" s="34"/>
      <c r="E57" s="37"/>
    </row>
    <row r="58" spans="1:5" ht="20">
      <c r="A58" s="38" t="s">
        <v>24</v>
      </c>
      <c r="B58" s="63"/>
      <c r="C58" s="63"/>
      <c r="D58" s="63"/>
      <c r="E58" s="39" t="s">
        <v>25</v>
      </c>
    </row>
    <row r="59" spans="1:5" ht="20">
      <c r="A59" s="40" t="s">
        <v>26</v>
      </c>
      <c r="B59" s="63"/>
      <c r="C59" s="63"/>
      <c r="D59" s="1873" t="s">
        <v>27</v>
      </c>
      <c r="E59" s="1873"/>
    </row>
    <row r="60" spans="1:5" ht="18">
      <c r="A60" s="40" t="s">
        <v>119</v>
      </c>
      <c r="B60" s="63"/>
      <c r="C60" s="63"/>
      <c r="D60" s="63"/>
      <c r="E60" s="64" t="s">
        <v>120</v>
      </c>
    </row>
    <row r="61" spans="1:5" ht="18">
      <c r="A61" s="40"/>
      <c r="B61" s="63"/>
      <c r="C61" s="63"/>
      <c r="D61" s="63"/>
      <c r="E61" s="63"/>
    </row>
    <row r="62" spans="1:5">
      <c r="A62" s="14" t="s">
        <v>2309</v>
      </c>
      <c r="B62" s="1871" t="s">
        <v>30</v>
      </c>
      <c r="C62" s="1871"/>
      <c r="D62" s="43" t="s">
        <v>31</v>
      </c>
      <c r="E62" s="17" t="s">
        <v>2310</v>
      </c>
    </row>
    <row r="63" spans="1:5">
      <c r="A63" s="34"/>
      <c r="B63" s="44" t="s">
        <v>16</v>
      </c>
      <c r="C63" s="44" t="s">
        <v>32</v>
      </c>
      <c r="D63" s="43" t="s">
        <v>33</v>
      </c>
      <c r="E63" s="34"/>
    </row>
    <row r="64" spans="1:5">
      <c r="A64" s="45"/>
      <c r="B64" s="44" t="s">
        <v>34</v>
      </c>
      <c r="C64" s="44" t="s">
        <v>35</v>
      </c>
      <c r="D64" s="44"/>
      <c r="E64" s="46"/>
    </row>
    <row r="65" spans="1:5">
      <c r="A65" s="34"/>
      <c r="B65" s="44"/>
      <c r="C65" s="44"/>
      <c r="D65" s="44"/>
      <c r="E65" s="44"/>
    </row>
    <row r="66" spans="1:5">
      <c r="A66" s="1706" t="s">
        <v>121</v>
      </c>
      <c r="B66" s="1810">
        <f>SUM(B67:B75)</f>
        <v>24570</v>
      </c>
      <c r="C66" s="1810">
        <f>SUM(C67:C75)</f>
        <v>12334</v>
      </c>
      <c r="D66" s="1811">
        <f>SUM(D67:D75)</f>
        <v>1665</v>
      </c>
      <c r="E66" s="66" t="s">
        <v>122</v>
      </c>
    </row>
    <row r="67" spans="1:5">
      <c r="A67" s="1812" t="s">
        <v>123</v>
      </c>
      <c r="B67" s="1700">
        <v>862</v>
      </c>
      <c r="C67" s="1700">
        <v>447</v>
      </c>
      <c r="D67" s="1700">
        <v>53</v>
      </c>
      <c r="E67" s="68" t="s">
        <v>124</v>
      </c>
    </row>
    <row r="68" spans="1:5">
      <c r="A68" s="1812" t="s">
        <v>125</v>
      </c>
      <c r="B68" s="1700">
        <v>1646</v>
      </c>
      <c r="C68" s="1700">
        <v>817</v>
      </c>
      <c r="D68" s="1700">
        <v>116</v>
      </c>
      <c r="E68" s="68" t="s">
        <v>126</v>
      </c>
    </row>
    <row r="69" spans="1:5">
      <c r="A69" s="1813" t="s">
        <v>127</v>
      </c>
      <c r="B69" s="1814">
        <v>15303</v>
      </c>
      <c r="C69" s="1814">
        <v>7550</v>
      </c>
      <c r="D69" s="1814">
        <v>1082</v>
      </c>
      <c r="E69" s="68" t="s">
        <v>128</v>
      </c>
    </row>
    <row r="70" spans="1:5">
      <c r="A70" s="1812" t="s">
        <v>129</v>
      </c>
      <c r="B70" s="1700">
        <v>661</v>
      </c>
      <c r="C70" s="1700">
        <v>341</v>
      </c>
      <c r="D70" s="1700">
        <v>51</v>
      </c>
      <c r="E70" s="68" t="s">
        <v>130</v>
      </c>
    </row>
    <row r="71" spans="1:5">
      <c r="A71" s="1812" t="s">
        <v>131</v>
      </c>
      <c r="B71" s="1700">
        <v>509</v>
      </c>
      <c r="C71" s="1700">
        <v>258</v>
      </c>
      <c r="D71" s="1700">
        <v>42</v>
      </c>
      <c r="E71" s="68" t="s">
        <v>132</v>
      </c>
    </row>
    <row r="72" spans="1:5">
      <c r="A72" s="1812" t="s">
        <v>133</v>
      </c>
      <c r="B72" s="1700">
        <v>1852</v>
      </c>
      <c r="C72" s="1700">
        <v>915</v>
      </c>
      <c r="D72" s="1700">
        <v>105</v>
      </c>
      <c r="E72" s="68" t="s">
        <v>134</v>
      </c>
    </row>
    <row r="73" spans="1:5">
      <c r="A73" s="1812" t="s">
        <v>135</v>
      </c>
      <c r="B73" s="1700">
        <v>2971</v>
      </c>
      <c r="C73" s="1700">
        <v>1635</v>
      </c>
      <c r="D73" s="1700">
        <v>168</v>
      </c>
      <c r="E73" s="68" t="s">
        <v>136</v>
      </c>
    </row>
    <row r="74" spans="1:5">
      <c r="A74" s="1812" t="s">
        <v>137</v>
      </c>
      <c r="B74" s="1700">
        <v>123</v>
      </c>
      <c r="C74" s="1700">
        <v>50</v>
      </c>
      <c r="D74" s="1700">
        <v>4</v>
      </c>
      <c r="E74" s="68" t="s">
        <v>138</v>
      </c>
    </row>
    <row r="75" spans="1:5">
      <c r="A75" s="1812" t="s">
        <v>139</v>
      </c>
      <c r="B75" s="1700">
        <v>643</v>
      </c>
      <c r="C75" s="1700">
        <v>321</v>
      </c>
      <c r="D75" s="1700">
        <v>44</v>
      </c>
      <c r="E75" s="68" t="s">
        <v>140</v>
      </c>
    </row>
    <row r="76" spans="1:5">
      <c r="A76" s="1712" t="s">
        <v>141</v>
      </c>
      <c r="B76" s="1810">
        <f>SUM(B77:B84)</f>
        <v>21107</v>
      </c>
      <c r="C76" s="1810">
        <f>SUM(C77:C84)</f>
        <v>10506</v>
      </c>
      <c r="D76" s="1811">
        <f>SUM(D77:D84)</f>
        <v>1158</v>
      </c>
      <c r="E76" s="72" t="s">
        <v>142</v>
      </c>
    </row>
    <row r="77" spans="1:5">
      <c r="A77" s="1812" t="s">
        <v>143</v>
      </c>
      <c r="B77" s="1700">
        <v>3473</v>
      </c>
      <c r="C77" s="1700">
        <v>1764</v>
      </c>
      <c r="D77" s="1700">
        <v>220</v>
      </c>
      <c r="E77" s="68" t="s">
        <v>144</v>
      </c>
    </row>
    <row r="78" spans="1:5">
      <c r="A78" s="1812" t="s">
        <v>145</v>
      </c>
      <c r="B78" s="1700">
        <v>914</v>
      </c>
      <c r="C78" s="1700">
        <v>467</v>
      </c>
      <c r="D78" s="1700">
        <v>63</v>
      </c>
      <c r="E78" s="68" t="s">
        <v>146</v>
      </c>
    </row>
    <row r="79" spans="1:5">
      <c r="A79" s="1812" t="s">
        <v>147</v>
      </c>
      <c r="B79" s="1700">
        <v>3721</v>
      </c>
      <c r="C79" s="1700">
        <v>1847</v>
      </c>
      <c r="D79" s="1700">
        <v>157</v>
      </c>
      <c r="E79" s="68" t="s">
        <v>148</v>
      </c>
    </row>
    <row r="80" spans="1:5">
      <c r="A80" s="1812" t="s">
        <v>149</v>
      </c>
      <c r="B80" s="1700">
        <v>899</v>
      </c>
      <c r="C80" s="1700">
        <v>416</v>
      </c>
      <c r="D80" s="1700">
        <v>75</v>
      </c>
      <c r="E80" s="68" t="s">
        <v>150</v>
      </c>
    </row>
    <row r="81" spans="1:5">
      <c r="A81" s="1812" t="s">
        <v>151</v>
      </c>
      <c r="B81" s="1700">
        <v>6860</v>
      </c>
      <c r="C81" s="1700">
        <v>3415</v>
      </c>
      <c r="D81" s="1700">
        <v>279</v>
      </c>
      <c r="E81" s="68" t="s">
        <v>152</v>
      </c>
    </row>
    <row r="82" spans="1:5">
      <c r="A82" s="1812" t="s">
        <v>153</v>
      </c>
      <c r="B82" s="1700">
        <v>1493</v>
      </c>
      <c r="C82" s="1700">
        <v>734</v>
      </c>
      <c r="D82" s="1700">
        <v>94</v>
      </c>
      <c r="E82" s="68" t="s">
        <v>154</v>
      </c>
    </row>
    <row r="83" spans="1:5">
      <c r="A83" s="1812" t="s">
        <v>155</v>
      </c>
      <c r="B83" s="1700">
        <v>2428</v>
      </c>
      <c r="C83" s="1700">
        <v>1201</v>
      </c>
      <c r="D83" s="1700">
        <v>177</v>
      </c>
      <c r="E83" s="68" t="s">
        <v>1868</v>
      </c>
    </row>
    <row r="84" spans="1:5">
      <c r="A84" s="1812" t="s">
        <v>156</v>
      </c>
      <c r="B84" s="1700">
        <v>1319</v>
      </c>
      <c r="C84" s="1700">
        <v>662</v>
      </c>
      <c r="D84" s="1700">
        <v>93</v>
      </c>
      <c r="E84" s="68" t="s">
        <v>157</v>
      </c>
    </row>
    <row r="85" spans="1:5">
      <c r="A85" s="1707" t="s">
        <v>158</v>
      </c>
      <c r="B85" s="1811">
        <f>SUM(B86:B90)</f>
        <v>6243</v>
      </c>
      <c r="C85" s="1811">
        <f>SUM(C86:C90)</f>
        <v>3039</v>
      </c>
      <c r="D85" s="1811">
        <f>SUM(D86:D90)</f>
        <v>490</v>
      </c>
      <c r="E85" s="66" t="s">
        <v>159</v>
      </c>
    </row>
    <row r="86" spans="1:5">
      <c r="A86" s="1812" t="s">
        <v>160</v>
      </c>
      <c r="B86" s="1700">
        <v>2761</v>
      </c>
      <c r="C86" s="1700">
        <v>1396</v>
      </c>
      <c r="D86" s="1700">
        <v>236</v>
      </c>
      <c r="E86" s="68" t="s">
        <v>1869</v>
      </c>
    </row>
    <row r="87" spans="1:5">
      <c r="A87" s="1812" t="s">
        <v>162</v>
      </c>
      <c r="B87" s="1700">
        <v>1006</v>
      </c>
      <c r="C87" s="1700">
        <v>539</v>
      </c>
      <c r="D87" s="1700">
        <v>76</v>
      </c>
      <c r="E87" s="68" t="s">
        <v>163</v>
      </c>
    </row>
    <row r="88" spans="1:5">
      <c r="A88" s="1812" t="s">
        <v>164</v>
      </c>
      <c r="B88" s="1700">
        <v>1249</v>
      </c>
      <c r="C88" s="1700">
        <v>572</v>
      </c>
      <c r="D88" s="1700">
        <v>83</v>
      </c>
      <c r="E88" s="68" t="s">
        <v>165</v>
      </c>
    </row>
    <row r="89" spans="1:5">
      <c r="A89" s="1812" t="s">
        <v>166</v>
      </c>
      <c r="B89" s="1700">
        <v>848</v>
      </c>
      <c r="C89" s="1700">
        <v>378</v>
      </c>
      <c r="D89" s="1700">
        <v>61</v>
      </c>
      <c r="E89" s="68" t="s">
        <v>167</v>
      </c>
    </row>
    <row r="90" spans="1:5">
      <c r="A90" s="1812" t="s">
        <v>168</v>
      </c>
      <c r="B90" s="1700">
        <v>379</v>
      </c>
      <c r="C90" s="1700">
        <v>154</v>
      </c>
      <c r="D90" s="1700">
        <v>34</v>
      </c>
      <c r="E90" s="68" t="s">
        <v>169</v>
      </c>
    </row>
    <row r="91" spans="1:5">
      <c r="A91" s="1712" t="s">
        <v>170</v>
      </c>
      <c r="B91" s="1811">
        <f>SUM(B92:B97)</f>
        <v>25071</v>
      </c>
      <c r="C91" s="1811">
        <f>SUM(C92:C97)</f>
        <v>12734</v>
      </c>
      <c r="D91" s="1811">
        <f>SUM(D92:D97)</f>
        <v>1911</v>
      </c>
      <c r="E91" s="72" t="s">
        <v>171</v>
      </c>
    </row>
    <row r="92" spans="1:5">
      <c r="A92" s="1812" t="s">
        <v>172</v>
      </c>
      <c r="B92" s="1700">
        <v>7359</v>
      </c>
      <c r="C92" s="1700">
        <v>3653</v>
      </c>
      <c r="D92" s="1700">
        <v>620</v>
      </c>
      <c r="E92" s="68" t="s">
        <v>173</v>
      </c>
    </row>
    <row r="93" spans="1:5">
      <c r="A93" s="1812" t="s">
        <v>174</v>
      </c>
      <c r="B93" s="1700">
        <v>4860</v>
      </c>
      <c r="C93" s="1700">
        <v>2375</v>
      </c>
      <c r="D93" s="1700">
        <v>289</v>
      </c>
      <c r="E93" s="68" t="s">
        <v>1870</v>
      </c>
    </row>
    <row r="94" spans="1:5">
      <c r="A94" s="1812" t="s">
        <v>176</v>
      </c>
      <c r="B94" s="1700">
        <v>9111</v>
      </c>
      <c r="C94" s="1700">
        <v>4767</v>
      </c>
      <c r="D94" s="1700">
        <v>695</v>
      </c>
      <c r="E94" s="68" t="s">
        <v>1871</v>
      </c>
    </row>
    <row r="95" spans="1:5">
      <c r="A95" s="1812" t="s">
        <v>178</v>
      </c>
      <c r="B95" s="1700">
        <v>3098</v>
      </c>
      <c r="C95" s="1700">
        <v>1625</v>
      </c>
      <c r="D95" s="1700">
        <v>250</v>
      </c>
      <c r="E95" s="68" t="s">
        <v>179</v>
      </c>
    </row>
    <row r="96" spans="1:5">
      <c r="A96" s="1812" t="s">
        <v>180</v>
      </c>
      <c r="B96" s="1700">
        <v>410</v>
      </c>
      <c r="C96" s="1700">
        <v>205</v>
      </c>
      <c r="D96" s="1700">
        <v>39</v>
      </c>
      <c r="E96" s="68" t="s">
        <v>181</v>
      </c>
    </row>
    <row r="97" spans="1:6">
      <c r="A97" s="1812" t="s">
        <v>182</v>
      </c>
      <c r="B97" s="1700">
        <v>233</v>
      </c>
      <c r="C97" s="1700">
        <v>109</v>
      </c>
      <c r="D97" s="1700">
        <v>18</v>
      </c>
      <c r="E97" s="68" t="s">
        <v>183</v>
      </c>
      <c r="F97" s="68"/>
    </row>
    <row r="98" spans="1:6">
      <c r="A98" s="1703" t="s">
        <v>184</v>
      </c>
      <c r="B98" s="1811">
        <f>SUM(B99:B102)</f>
        <v>2978</v>
      </c>
      <c r="C98" s="1811">
        <f>SUM(C99:C102)</f>
        <v>1464</v>
      </c>
      <c r="D98" s="1811">
        <f>SUM(D99:D102)</f>
        <v>254</v>
      </c>
      <c r="E98" s="72" t="s">
        <v>185</v>
      </c>
    </row>
    <row r="99" spans="1:6">
      <c r="A99" s="1812" t="s">
        <v>186</v>
      </c>
      <c r="B99" s="1700">
        <v>29</v>
      </c>
      <c r="C99" s="1700">
        <v>15</v>
      </c>
      <c r="D99" s="1700">
        <v>1</v>
      </c>
      <c r="E99" s="68" t="s">
        <v>187</v>
      </c>
    </row>
    <row r="100" spans="1:6">
      <c r="A100" s="1812" t="s">
        <v>188</v>
      </c>
      <c r="B100" s="1700">
        <v>1844</v>
      </c>
      <c r="C100" s="1700">
        <v>912</v>
      </c>
      <c r="D100" s="1700">
        <v>163</v>
      </c>
      <c r="E100" s="68" t="s">
        <v>189</v>
      </c>
    </row>
    <row r="101" spans="1:6">
      <c r="A101" s="1812" t="s">
        <v>190</v>
      </c>
      <c r="B101" s="1700">
        <v>423</v>
      </c>
      <c r="C101" s="1700">
        <v>201</v>
      </c>
      <c r="D101" s="1700">
        <v>37</v>
      </c>
      <c r="E101" s="68" t="s">
        <v>191</v>
      </c>
    </row>
    <row r="102" spans="1:6">
      <c r="A102" s="1812" t="s">
        <v>192</v>
      </c>
      <c r="B102" s="1700">
        <v>682</v>
      </c>
      <c r="C102" s="1700">
        <v>336</v>
      </c>
      <c r="D102" s="1700">
        <v>53</v>
      </c>
      <c r="E102" s="68" t="s">
        <v>193</v>
      </c>
    </row>
    <row r="103" spans="1:6">
      <c r="A103" s="1706" t="s">
        <v>194</v>
      </c>
      <c r="B103" s="1811">
        <f>SUM(B104:B107)</f>
        <v>2050</v>
      </c>
      <c r="C103" s="1811">
        <f>SUM(C104:C107)</f>
        <v>1069</v>
      </c>
      <c r="D103" s="1811">
        <f>SUM(D104:D107)</f>
        <v>167</v>
      </c>
      <c r="E103" s="72" t="s">
        <v>195</v>
      </c>
    </row>
    <row r="104" spans="1:6">
      <c r="A104" s="1812" t="s">
        <v>196</v>
      </c>
      <c r="B104" s="1700">
        <v>198</v>
      </c>
      <c r="C104" s="1700">
        <v>102</v>
      </c>
      <c r="D104" s="1700">
        <v>9</v>
      </c>
      <c r="E104" s="68" t="s">
        <v>197</v>
      </c>
    </row>
    <row r="105" spans="1:6">
      <c r="A105" s="1812" t="s">
        <v>198</v>
      </c>
      <c r="B105" s="1700">
        <v>249</v>
      </c>
      <c r="C105" s="1700">
        <v>138</v>
      </c>
      <c r="D105" s="1700">
        <v>25</v>
      </c>
      <c r="E105" s="68" t="s">
        <v>199</v>
      </c>
    </row>
    <row r="106" spans="1:6">
      <c r="A106" s="1812" t="s">
        <v>200</v>
      </c>
      <c r="B106" s="1700">
        <v>1570</v>
      </c>
      <c r="C106" s="1700">
        <v>815</v>
      </c>
      <c r="D106" s="1700">
        <v>129</v>
      </c>
      <c r="E106" s="68" t="s">
        <v>201</v>
      </c>
    </row>
    <row r="107" spans="1:6">
      <c r="A107" s="1812" t="s">
        <v>202</v>
      </c>
      <c r="B107" s="1700">
        <v>33</v>
      </c>
      <c r="C107" s="1700">
        <v>14</v>
      </c>
      <c r="D107" s="1700">
        <v>4</v>
      </c>
      <c r="E107" s="68" t="s">
        <v>203</v>
      </c>
    </row>
    <row r="108" spans="1:6">
      <c r="A108" s="1703" t="s">
        <v>204</v>
      </c>
      <c r="B108" s="1811">
        <f>SUM(B109:B110)</f>
        <v>21</v>
      </c>
      <c r="C108" s="1811">
        <f>SUM(C109:C110)</f>
        <v>11</v>
      </c>
      <c r="D108" s="1811">
        <f>SUM(D109:D110)</f>
        <v>2</v>
      </c>
      <c r="E108" s="72" t="s">
        <v>205</v>
      </c>
    </row>
    <row r="109" spans="1:6">
      <c r="A109" s="1713" t="s">
        <v>206</v>
      </c>
      <c r="B109" s="1700">
        <v>0</v>
      </c>
      <c r="C109" s="1700">
        <v>0</v>
      </c>
      <c r="D109" s="1700">
        <v>0</v>
      </c>
      <c r="E109" s="76" t="s">
        <v>2513</v>
      </c>
    </row>
    <row r="110" spans="1:6">
      <c r="A110" s="1701" t="s">
        <v>208</v>
      </c>
      <c r="B110" s="1700">
        <v>21</v>
      </c>
      <c r="C110" s="1700">
        <v>11</v>
      </c>
      <c r="D110" s="1700">
        <v>2</v>
      </c>
      <c r="E110" s="76" t="s">
        <v>2514</v>
      </c>
    </row>
    <row r="111" spans="1:6">
      <c r="A111" s="1815" t="s">
        <v>15</v>
      </c>
      <c r="B111" s="1816">
        <f>'pres 2'!B11+'pres 2'!B20+'pres 2'!B29+'pres 2'!B39+'pres 2'!B47+'pres 2'!B108+'pres 2'!B103+'pres 2'!B98+'pres 2'!B91+'pres 2'!B85+'pres 2'!B76+'pres 2'!B66</f>
        <v>137297</v>
      </c>
      <c r="C111" s="1816">
        <f>'pres 2'!C11+'pres 2'!C20+'pres 2'!C29+'pres 2'!C39+'pres 2'!C47+'pres 2'!C108+'pres 2'!C103+'pres 2'!C98+'pres 2'!C91+'pres 2'!C85+'pres 2'!C76+'pres 2'!C66</f>
        <v>68386</v>
      </c>
      <c r="D111" s="1816">
        <f>'pres 2'!D11+'pres 2'!D20+'pres 2'!D29+'pres 2'!D39+'pres 2'!D47+'pres 2'!D108+'pres 2'!D103+'pres 2'!D98+'pres 2'!D91+'pres 2'!D85+'pres 2'!D76+'pres 2'!D66</f>
        <v>9378</v>
      </c>
      <c r="E111" s="77" t="s">
        <v>16</v>
      </c>
    </row>
    <row r="112" spans="1:6">
      <c r="A112" s="14"/>
      <c r="B112" s="78"/>
      <c r="C112" s="78"/>
      <c r="D112" s="78"/>
      <c r="E112" s="10"/>
    </row>
    <row r="113" spans="1:5">
      <c r="A113" s="1872"/>
      <c r="B113" s="1872"/>
      <c r="C113" s="1872"/>
      <c r="D113" s="1872"/>
      <c r="E113" s="1872"/>
    </row>
    <row r="114" spans="1:5">
      <c r="A114" s="79"/>
      <c r="B114" s="79"/>
      <c r="C114" s="79"/>
      <c r="D114" s="79"/>
      <c r="E114" s="79"/>
    </row>
    <row r="115" spans="1:5">
      <c r="A115" s="34"/>
      <c r="B115" s="80"/>
      <c r="C115" s="80"/>
      <c r="D115" s="80"/>
      <c r="E115" s="34"/>
    </row>
    <row r="116" spans="1:5">
      <c r="A116" s="31" t="s">
        <v>1873</v>
      </c>
      <c r="B116" s="31"/>
      <c r="C116" s="31"/>
      <c r="D116" s="2"/>
      <c r="E116" s="32" t="s">
        <v>1872</v>
      </c>
    </row>
  </sheetData>
  <mergeCells count="5">
    <mergeCell ref="B62:C62"/>
    <mergeCell ref="A113:E113"/>
    <mergeCell ref="D4:E4"/>
    <mergeCell ref="B7:C7"/>
    <mergeCell ref="D59:E59"/>
  </mergeCells>
  <pageMargins left="0.7" right="0.7" top="0.75" bottom="0.75" header="0.3" footer="0.3"/>
  <pageSetup paperSize="9" scale="75" orientation="portrait" r:id="rId1"/>
  <rowBreaks count="1" manualBreakCount="1">
    <brk id="55" max="16383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tabColor rgb="FFFFFF00"/>
  </sheetPr>
  <dimension ref="A1:E68"/>
  <sheetViews>
    <sheetView showGridLines="0" view="pageLayout" workbookViewId="0">
      <selection activeCell="F15" sqref="F15"/>
    </sheetView>
  </sheetViews>
  <sheetFormatPr defaultColWidth="11" defaultRowHeight="13"/>
  <cols>
    <col min="1" max="1" width="38.453125" style="735" customWidth="1"/>
    <col min="2" max="2" width="12.81640625" style="735" customWidth="1"/>
    <col min="3" max="3" width="11.453125" style="735" customWidth="1"/>
    <col min="4" max="4" width="12" style="735" customWidth="1"/>
    <col min="5" max="5" width="38.1796875" style="225" customWidth="1"/>
    <col min="6" max="234" width="11" style="737"/>
    <col min="235" max="235" width="38.453125" style="737" customWidth="1"/>
    <col min="236" max="236" width="12.81640625" style="737" customWidth="1"/>
    <col min="237" max="237" width="11.453125" style="737" customWidth="1"/>
    <col min="238" max="238" width="12" style="737" customWidth="1"/>
    <col min="239" max="239" width="30.54296875" style="737" customWidth="1"/>
    <col min="240" max="240" width="7.54296875" style="737" customWidth="1"/>
    <col min="241" max="241" width="14.453125" style="737" customWidth="1"/>
    <col min="242" max="490" width="11" style="737"/>
    <col min="491" max="491" width="38.453125" style="737" customWidth="1"/>
    <col min="492" max="492" width="12.81640625" style="737" customWidth="1"/>
    <col min="493" max="493" width="11.453125" style="737" customWidth="1"/>
    <col min="494" max="494" width="12" style="737" customWidth="1"/>
    <col min="495" max="495" width="30.54296875" style="737" customWidth="1"/>
    <col min="496" max="496" width="7.54296875" style="737" customWidth="1"/>
    <col min="497" max="497" width="14.453125" style="737" customWidth="1"/>
    <col min="498" max="746" width="11" style="737"/>
    <col min="747" max="747" width="38.453125" style="737" customWidth="1"/>
    <col min="748" max="748" width="12.81640625" style="737" customWidth="1"/>
    <col min="749" max="749" width="11.453125" style="737" customWidth="1"/>
    <col min="750" max="750" width="12" style="737" customWidth="1"/>
    <col min="751" max="751" width="30.54296875" style="737" customWidth="1"/>
    <col min="752" max="752" width="7.54296875" style="737" customWidth="1"/>
    <col min="753" max="753" width="14.453125" style="737" customWidth="1"/>
    <col min="754" max="1002" width="11" style="737"/>
    <col min="1003" max="1003" width="38.453125" style="737" customWidth="1"/>
    <col min="1004" max="1004" width="12.81640625" style="737" customWidth="1"/>
    <col min="1005" max="1005" width="11.453125" style="737" customWidth="1"/>
    <col min="1006" max="1006" width="12" style="737" customWidth="1"/>
    <col min="1007" max="1007" width="30.54296875" style="737" customWidth="1"/>
    <col min="1008" max="1008" width="7.54296875" style="737" customWidth="1"/>
    <col min="1009" max="1009" width="14.453125" style="737" customWidth="1"/>
    <col min="1010" max="1258" width="11" style="737"/>
    <col min="1259" max="1259" width="38.453125" style="737" customWidth="1"/>
    <col min="1260" max="1260" width="12.81640625" style="737" customWidth="1"/>
    <col min="1261" max="1261" width="11.453125" style="737" customWidth="1"/>
    <col min="1262" max="1262" width="12" style="737" customWidth="1"/>
    <col min="1263" max="1263" width="30.54296875" style="737" customWidth="1"/>
    <col min="1264" max="1264" width="7.54296875" style="737" customWidth="1"/>
    <col min="1265" max="1265" width="14.453125" style="737" customWidth="1"/>
    <col min="1266" max="1514" width="11" style="737"/>
    <col min="1515" max="1515" width="38.453125" style="737" customWidth="1"/>
    <col min="1516" max="1516" width="12.81640625" style="737" customWidth="1"/>
    <col min="1517" max="1517" width="11.453125" style="737" customWidth="1"/>
    <col min="1518" max="1518" width="12" style="737" customWidth="1"/>
    <col min="1519" max="1519" width="30.54296875" style="737" customWidth="1"/>
    <col min="1520" max="1520" width="7.54296875" style="737" customWidth="1"/>
    <col min="1521" max="1521" width="14.453125" style="737" customWidth="1"/>
    <col min="1522" max="1770" width="11" style="737"/>
    <col min="1771" max="1771" width="38.453125" style="737" customWidth="1"/>
    <col min="1772" max="1772" width="12.81640625" style="737" customWidth="1"/>
    <col min="1773" max="1773" width="11.453125" style="737" customWidth="1"/>
    <col min="1774" max="1774" width="12" style="737" customWidth="1"/>
    <col min="1775" max="1775" width="30.54296875" style="737" customWidth="1"/>
    <col min="1776" max="1776" width="7.54296875" style="737" customWidth="1"/>
    <col min="1777" max="1777" width="14.453125" style="737" customWidth="1"/>
    <col min="1778" max="2026" width="11" style="737"/>
    <col min="2027" max="2027" width="38.453125" style="737" customWidth="1"/>
    <col min="2028" max="2028" width="12.81640625" style="737" customWidth="1"/>
    <col min="2029" max="2029" width="11.453125" style="737" customWidth="1"/>
    <col min="2030" max="2030" width="12" style="737" customWidth="1"/>
    <col min="2031" max="2031" width="30.54296875" style="737" customWidth="1"/>
    <col min="2032" max="2032" width="7.54296875" style="737" customWidth="1"/>
    <col min="2033" max="2033" width="14.453125" style="737" customWidth="1"/>
    <col min="2034" max="2282" width="11" style="737"/>
    <col min="2283" max="2283" width="38.453125" style="737" customWidth="1"/>
    <col min="2284" max="2284" width="12.81640625" style="737" customWidth="1"/>
    <col min="2285" max="2285" width="11.453125" style="737" customWidth="1"/>
    <col min="2286" max="2286" width="12" style="737" customWidth="1"/>
    <col min="2287" max="2287" width="30.54296875" style="737" customWidth="1"/>
    <col min="2288" max="2288" width="7.54296875" style="737" customWidth="1"/>
    <col min="2289" max="2289" width="14.453125" style="737" customWidth="1"/>
    <col min="2290" max="2538" width="11" style="737"/>
    <col min="2539" max="2539" width="38.453125" style="737" customWidth="1"/>
    <col min="2540" max="2540" width="12.81640625" style="737" customWidth="1"/>
    <col min="2541" max="2541" width="11.453125" style="737" customWidth="1"/>
    <col min="2542" max="2542" width="12" style="737" customWidth="1"/>
    <col min="2543" max="2543" width="30.54296875" style="737" customWidth="1"/>
    <col min="2544" max="2544" width="7.54296875" style="737" customWidth="1"/>
    <col min="2545" max="2545" width="14.453125" style="737" customWidth="1"/>
    <col min="2546" max="2794" width="11" style="737"/>
    <col min="2795" max="2795" width="38.453125" style="737" customWidth="1"/>
    <col min="2796" max="2796" width="12.81640625" style="737" customWidth="1"/>
    <col min="2797" max="2797" width="11.453125" style="737" customWidth="1"/>
    <col min="2798" max="2798" width="12" style="737" customWidth="1"/>
    <col min="2799" max="2799" width="30.54296875" style="737" customWidth="1"/>
    <col min="2800" max="2800" width="7.54296875" style="737" customWidth="1"/>
    <col min="2801" max="2801" width="14.453125" style="737" customWidth="1"/>
    <col min="2802" max="3050" width="11" style="737"/>
    <col min="3051" max="3051" width="38.453125" style="737" customWidth="1"/>
    <col min="3052" max="3052" width="12.81640625" style="737" customWidth="1"/>
    <col min="3053" max="3053" width="11.453125" style="737" customWidth="1"/>
    <col min="3054" max="3054" width="12" style="737" customWidth="1"/>
    <col min="3055" max="3055" width="30.54296875" style="737" customWidth="1"/>
    <col min="3056" max="3056" width="7.54296875" style="737" customWidth="1"/>
    <col min="3057" max="3057" width="14.453125" style="737" customWidth="1"/>
    <col min="3058" max="3306" width="11" style="737"/>
    <col min="3307" max="3307" width="38.453125" style="737" customWidth="1"/>
    <col min="3308" max="3308" width="12.81640625" style="737" customWidth="1"/>
    <col min="3309" max="3309" width="11.453125" style="737" customWidth="1"/>
    <col min="3310" max="3310" width="12" style="737" customWidth="1"/>
    <col min="3311" max="3311" width="30.54296875" style="737" customWidth="1"/>
    <col min="3312" max="3312" width="7.54296875" style="737" customWidth="1"/>
    <col min="3313" max="3313" width="14.453125" style="737" customWidth="1"/>
    <col min="3314" max="3562" width="11" style="737"/>
    <col min="3563" max="3563" width="38.453125" style="737" customWidth="1"/>
    <col min="3564" max="3564" width="12.81640625" style="737" customWidth="1"/>
    <col min="3565" max="3565" width="11.453125" style="737" customWidth="1"/>
    <col min="3566" max="3566" width="12" style="737" customWidth="1"/>
    <col min="3567" max="3567" width="30.54296875" style="737" customWidth="1"/>
    <col min="3568" max="3568" width="7.54296875" style="737" customWidth="1"/>
    <col min="3569" max="3569" width="14.453125" style="737" customWidth="1"/>
    <col min="3570" max="3818" width="11" style="737"/>
    <col min="3819" max="3819" width="38.453125" style="737" customWidth="1"/>
    <col min="3820" max="3820" width="12.81640625" style="737" customWidth="1"/>
    <col min="3821" max="3821" width="11.453125" style="737" customWidth="1"/>
    <col min="3822" max="3822" width="12" style="737" customWidth="1"/>
    <col min="3823" max="3823" width="30.54296875" style="737" customWidth="1"/>
    <col min="3824" max="3824" width="7.54296875" style="737" customWidth="1"/>
    <col min="3825" max="3825" width="14.453125" style="737" customWidth="1"/>
    <col min="3826" max="4074" width="11" style="737"/>
    <col min="4075" max="4075" width="38.453125" style="737" customWidth="1"/>
    <col min="4076" max="4076" width="12.81640625" style="737" customWidth="1"/>
    <col min="4077" max="4077" width="11.453125" style="737" customWidth="1"/>
    <col min="4078" max="4078" width="12" style="737" customWidth="1"/>
    <col min="4079" max="4079" width="30.54296875" style="737" customWidth="1"/>
    <col min="4080" max="4080" width="7.54296875" style="737" customWidth="1"/>
    <col min="4081" max="4081" width="14.453125" style="737" customWidth="1"/>
    <col min="4082" max="4330" width="11" style="737"/>
    <col min="4331" max="4331" width="38.453125" style="737" customWidth="1"/>
    <col min="4332" max="4332" width="12.81640625" style="737" customWidth="1"/>
    <col min="4333" max="4333" width="11.453125" style="737" customWidth="1"/>
    <col min="4334" max="4334" width="12" style="737" customWidth="1"/>
    <col min="4335" max="4335" width="30.54296875" style="737" customWidth="1"/>
    <col min="4336" max="4336" width="7.54296875" style="737" customWidth="1"/>
    <col min="4337" max="4337" width="14.453125" style="737" customWidth="1"/>
    <col min="4338" max="4586" width="11" style="737"/>
    <col min="4587" max="4587" width="38.453125" style="737" customWidth="1"/>
    <col min="4588" max="4588" width="12.81640625" style="737" customWidth="1"/>
    <col min="4589" max="4589" width="11.453125" style="737" customWidth="1"/>
    <col min="4590" max="4590" width="12" style="737" customWidth="1"/>
    <col min="4591" max="4591" width="30.54296875" style="737" customWidth="1"/>
    <col min="4592" max="4592" width="7.54296875" style="737" customWidth="1"/>
    <col min="4593" max="4593" width="14.453125" style="737" customWidth="1"/>
    <col min="4594" max="4842" width="11" style="737"/>
    <col min="4843" max="4843" width="38.453125" style="737" customWidth="1"/>
    <col min="4844" max="4844" width="12.81640625" style="737" customWidth="1"/>
    <col min="4845" max="4845" width="11.453125" style="737" customWidth="1"/>
    <col min="4846" max="4846" width="12" style="737" customWidth="1"/>
    <col min="4847" max="4847" width="30.54296875" style="737" customWidth="1"/>
    <col min="4848" max="4848" width="7.54296875" style="737" customWidth="1"/>
    <col min="4849" max="4849" width="14.453125" style="737" customWidth="1"/>
    <col min="4850" max="5098" width="11" style="737"/>
    <col min="5099" max="5099" width="38.453125" style="737" customWidth="1"/>
    <col min="5100" max="5100" width="12.81640625" style="737" customWidth="1"/>
    <col min="5101" max="5101" width="11.453125" style="737" customWidth="1"/>
    <col min="5102" max="5102" width="12" style="737" customWidth="1"/>
    <col min="5103" max="5103" width="30.54296875" style="737" customWidth="1"/>
    <col min="5104" max="5104" width="7.54296875" style="737" customWidth="1"/>
    <col min="5105" max="5105" width="14.453125" style="737" customWidth="1"/>
    <col min="5106" max="5354" width="11" style="737"/>
    <col min="5355" max="5355" width="38.453125" style="737" customWidth="1"/>
    <col min="5356" max="5356" width="12.81640625" style="737" customWidth="1"/>
    <col min="5357" max="5357" width="11.453125" style="737" customWidth="1"/>
    <col min="5358" max="5358" width="12" style="737" customWidth="1"/>
    <col min="5359" max="5359" width="30.54296875" style="737" customWidth="1"/>
    <col min="5360" max="5360" width="7.54296875" style="737" customWidth="1"/>
    <col min="5361" max="5361" width="14.453125" style="737" customWidth="1"/>
    <col min="5362" max="5610" width="11" style="737"/>
    <col min="5611" max="5611" width="38.453125" style="737" customWidth="1"/>
    <col min="5612" max="5612" width="12.81640625" style="737" customWidth="1"/>
    <col min="5613" max="5613" width="11.453125" style="737" customWidth="1"/>
    <col min="5614" max="5614" width="12" style="737" customWidth="1"/>
    <col min="5615" max="5615" width="30.54296875" style="737" customWidth="1"/>
    <col min="5616" max="5616" width="7.54296875" style="737" customWidth="1"/>
    <col min="5617" max="5617" width="14.453125" style="737" customWidth="1"/>
    <col min="5618" max="5866" width="11" style="737"/>
    <col min="5867" max="5867" width="38.453125" style="737" customWidth="1"/>
    <col min="5868" max="5868" width="12.81640625" style="737" customWidth="1"/>
    <col min="5869" max="5869" width="11.453125" style="737" customWidth="1"/>
    <col min="5870" max="5870" width="12" style="737" customWidth="1"/>
    <col min="5871" max="5871" width="30.54296875" style="737" customWidth="1"/>
    <col min="5872" max="5872" width="7.54296875" style="737" customWidth="1"/>
    <col min="5873" max="5873" width="14.453125" style="737" customWidth="1"/>
    <col min="5874" max="6122" width="11" style="737"/>
    <col min="6123" max="6123" width="38.453125" style="737" customWidth="1"/>
    <col min="6124" max="6124" width="12.81640625" style="737" customWidth="1"/>
    <col min="6125" max="6125" width="11.453125" style="737" customWidth="1"/>
    <col min="6126" max="6126" width="12" style="737" customWidth="1"/>
    <col min="6127" max="6127" width="30.54296875" style="737" customWidth="1"/>
    <col min="6128" max="6128" width="7.54296875" style="737" customWidth="1"/>
    <col min="6129" max="6129" width="14.453125" style="737" customWidth="1"/>
    <col min="6130" max="6378" width="11" style="737"/>
    <col min="6379" max="6379" width="38.453125" style="737" customWidth="1"/>
    <col min="6380" max="6380" width="12.81640625" style="737" customWidth="1"/>
    <col min="6381" max="6381" width="11.453125" style="737" customWidth="1"/>
    <col min="6382" max="6382" width="12" style="737" customWidth="1"/>
    <col min="6383" max="6383" width="30.54296875" style="737" customWidth="1"/>
    <col min="6384" max="6384" width="7.54296875" style="737" customWidth="1"/>
    <col min="6385" max="6385" width="14.453125" style="737" customWidth="1"/>
    <col min="6386" max="6634" width="11" style="737"/>
    <col min="6635" max="6635" width="38.453125" style="737" customWidth="1"/>
    <col min="6636" max="6636" width="12.81640625" style="737" customWidth="1"/>
    <col min="6637" max="6637" width="11.453125" style="737" customWidth="1"/>
    <col min="6638" max="6638" width="12" style="737" customWidth="1"/>
    <col min="6639" max="6639" width="30.54296875" style="737" customWidth="1"/>
    <col min="6640" max="6640" width="7.54296875" style="737" customWidth="1"/>
    <col min="6641" max="6641" width="14.453125" style="737" customWidth="1"/>
    <col min="6642" max="6890" width="11" style="737"/>
    <col min="6891" max="6891" width="38.453125" style="737" customWidth="1"/>
    <col min="6892" max="6892" width="12.81640625" style="737" customWidth="1"/>
    <col min="6893" max="6893" width="11.453125" style="737" customWidth="1"/>
    <col min="6894" max="6894" width="12" style="737" customWidth="1"/>
    <col min="6895" max="6895" width="30.54296875" style="737" customWidth="1"/>
    <col min="6896" max="6896" width="7.54296875" style="737" customWidth="1"/>
    <col min="6897" max="6897" width="14.453125" style="737" customWidth="1"/>
    <col min="6898" max="7146" width="11" style="737"/>
    <col min="7147" max="7147" width="38.453125" style="737" customWidth="1"/>
    <col min="7148" max="7148" width="12.81640625" style="737" customWidth="1"/>
    <col min="7149" max="7149" width="11.453125" style="737" customWidth="1"/>
    <col min="7150" max="7150" width="12" style="737" customWidth="1"/>
    <col min="7151" max="7151" width="30.54296875" style="737" customWidth="1"/>
    <col min="7152" max="7152" width="7.54296875" style="737" customWidth="1"/>
    <col min="7153" max="7153" width="14.453125" style="737" customWidth="1"/>
    <col min="7154" max="7402" width="11" style="737"/>
    <col min="7403" max="7403" width="38.453125" style="737" customWidth="1"/>
    <col min="7404" max="7404" width="12.81640625" style="737" customWidth="1"/>
    <col min="7405" max="7405" width="11.453125" style="737" customWidth="1"/>
    <col min="7406" max="7406" width="12" style="737" customWidth="1"/>
    <col min="7407" max="7407" width="30.54296875" style="737" customWidth="1"/>
    <col min="7408" max="7408" width="7.54296875" style="737" customWidth="1"/>
    <col min="7409" max="7409" width="14.453125" style="737" customWidth="1"/>
    <col min="7410" max="7658" width="11" style="737"/>
    <col min="7659" max="7659" width="38.453125" style="737" customWidth="1"/>
    <col min="7660" max="7660" width="12.81640625" style="737" customWidth="1"/>
    <col min="7661" max="7661" width="11.453125" style="737" customWidth="1"/>
    <col min="7662" max="7662" width="12" style="737" customWidth="1"/>
    <col min="7663" max="7663" width="30.54296875" style="737" customWidth="1"/>
    <col min="7664" max="7664" width="7.54296875" style="737" customWidth="1"/>
    <col min="7665" max="7665" width="14.453125" style="737" customWidth="1"/>
    <col min="7666" max="7914" width="11" style="737"/>
    <col min="7915" max="7915" width="38.453125" style="737" customWidth="1"/>
    <col min="7916" max="7916" width="12.81640625" style="737" customWidth="1"/>
    <col min="7917" max="7917" width="11.453125" style="737" customWidth="1"/>
    <col min="7918" max="7918" width="12" style="737" customWidth="1"/>
    <col min="7919" max="7919" width="30.54296875" style="737" customWidth="1"/>
    <col min="7920" max="7920" width="7.54296875" style="737" customWidth="1"/>
    <col min="7921" max="7921" width="14.453125" style="737" customWidth="1"/>
    <col min="7922" max="8170" width="11" style="737"/>
    <col min="8171" max="8171" width="38.453125" style="737" customWidth="1"/>
    <col min="8172" max="8172" width="12.81640625" style="737" customWidth="1"/>
    <col min="8173" max="8173" width="11.453125" style="737" customWidth="1"/>
    <col min="8174" max="8174" width="12" style="737" customWidth="1"/>
    <col min="8175" max="8175" width="30.54296875" style="737" customWidth="1"/>
    <col min="8176" max="8176" width="7.54296875" style="737" customWidth="1"/>
    <col min="8177" max="8177" width="14.453125" style="737" customWidth="1"/>
    <col min="8178" max="8426" width="11" style="737"/>
    <col min="8427" max="8427" width="38.453125" style="737" customWidth="1"/>
    <col min="8428" max="8428" width="12.81640625" style="737" customWidth="1"/>
    <col min="8429" max="8429" width="11.453125" style="737" customWidth="1"/>
    <col min="8430" max="8430" width="12" style="737" customWidth="1"/>
    <col min="8431" max="8431" width="30.54296875" style="737" customWidth="1"/>
    <col min="8432" max="8432" width="7.54296875" style="737" customWidth="1"/>
    <col min="8433" max="8433" width="14.453125" style="737" customWidth="1"/>
    <col min="8434" max="8682" width="11" style="737"/>
    <col min="8683" max="8683" width="38.453125" style="737" customWidth="1"/>
    <col min="8684" max="8684" width="12.81640625" style="737" customWidth="1"/>
    <col min="8685" max="8685" width="11.453125" style="737" customWidth="1"/>
    <col min="8686" max="8686" width="12" style="737" customWidth="1"/>
    <col min="8687" max="8687" width="30.54296875" style="737" customWidth="1"/>
    <col min="8688" max="8688" width="7.54296875" style="737" customWidth="1"/>
    <col min="8689" max="8689" width="14.453125" style="737" customWidth="1"/>
    <col min="8690" max="8938" width="11" style="737"/>
    <col min="8939" max="8939" width="38.453125" style="737" customWidth="1"/>
    <col min="8940" max="8940" width="12.81640625" style="737" customWidth="1"/>
    <col min="8941" max="8941" width="11.453125" style="737" customWidth="1"/>
    <col min="8942" max="8942" width="12" style="737" customWidth="1"/>
    <col min="8943" max="8943" width="30.54296875" style="737" customWidth="1"/>
    <col min="8944" max="8944" width="7.54296875" style="737" customWidth="1"/>
    <col min="8945" max="8945" width="14.453125" style="737" customWidth="1"/>
    <col min="8946" max="9194" width="11" style="737"/>
    <col min="9195" max="9195" width="38.453125" style="737" customWidth="1"/>
    <col min="9196" max="9196" width="12.81640625" style="737" customWidth="1"/>
    <col min="9197" max="9197" width="11.453125" style="737" customWidth="1"/>
    <col min="9198" max="9198" width="12" style="737" customWidth="1"/>
    <col min="9199" max="9199" width="30.54296875" style="737" customWidth="1"/>
    <col min="9200" max="9200" width="7.54296875" style="737" customWidth="1"/>
    <col min="9201" max="9201" width="14.453125" style="737" customWidth="1"/>
    <col min="9202" max="9450" width="11" style="737"/>
    <col min="9451" max="9451" width="38.453125" style="737" customWidth="1"/>
    <col min="9452" max="9452" width="12.81640625" style="737" customWidth="1"/>
    <col min="9453" max="9453" width="11.453125" style="737" customWidth="1"/>
    <col min="9454" max="9454" width="12" style="737" customWidth="1"/>
    <col min="9455" max="9455" width="30.54296875" style="737" customWidth="1"/>
    <col min="9456" max="9456" width="7.54296875" style="737" customWidth="1"/>
    <col min="9457" max="9457" width="14.453125" style="737" customWidth="1"/>
    <col min="9458" max="9706" width="11" style="737"/>
    <col min="9707" max="9707" width="38.453125" style="737" customWidth="1"/>
    <col min="9708" max="9708" width="12.81640625" style="737" customWidth="1"/>
    <col min="9709" max="9709" width="11.453125" style="737" customWidth="1"/>
    <col min="9710" max="9710" width="12" style="737" customWidth="1"/>
    <col min="9711" max="9711" width="30.54296875" style="737" customWidth="1"/>
    <col min="9712" max="9712" width="7.54296875" style="737" customWidth="1"/>
    <col min="9713" max="9713" width="14.453125" style="737" customWidth="1"/>
    <col min="9714" max="9962" width="11" style="737"/>
    <col min="9963" max="9963" width="38.453125" style="737" customWidth="1"/>
    <col min="9964" max="9964" width="12.81640625" style="737" customWidth="1"/>
    <col min="9965" max="9965" width="11.453125" style="737" customWidth="1"/>
    <col min="9966" max="9966" width="12" style="737" customWidth="1"/>
    <col min="9967" max="9967" width="30.54296875" style="737" customWidth="1"/>
    <col min="9968" max="9968" width="7.54296875" style="737" customWidth="1"/>
    <col min="9969" max="9969" width="14.453125" style="737" customWidth="1"/>
    <col min="9970" max="10218" width="11" style="737"/>
    <col min="10219" max="10219" width="38.453125" style="737" customWidth="1"/>
    <col min="10220" max="10220" width="12.81640625" style="737" customWidth="1"/>
    <col min="10221" max="10221" width="11.453125" style="737" customWidth="1"/>
    <col min="10222" max="10222" width="12" style="737" customWidth="1"/>
    <col min="10223" max="10223" width="30.54296875" style="737" customWidth="1"/>
    <col min="10224" max="10224" width="7.54296875" style="737" customWidth="1"/>
    <col min="10225" max="10225" width="14.453125" style="737" customWidth="1"/>
    <col min="10226" max="10474" width="11" style="737"/>
    <col min="10475" max="10475" width="38.453125" style="737" customWidth="1"/>
    <col min="10476" max="10476" width="12.81640625" style="737" customWidth="1"/>
    <col min="10477" max="10477" width="11.453125" style="737" customWidth="1"/>
    <col min="10478" max="10478" width="12" style="737" customWidth="1"/>
    <col min="10479" max="10479" width="30.54296875" style="737" customWidth="1"/>
    <col min="10480" max="10480" width="7.54296875" style="737" customWidth="1"/>
    <col min="10481" max="10481" width="14.453125" style="737" customWidth="1"/>
    <col min="10482" max="10730" width="11" style="737"/>
    <col min="10731" max="10731" width="38.453125" style="737" customWidth="1"/>
    <col min="10732" max="10732" width="12.81640625" style="737" customWidth="1"/>
    <col min="10733" max="10733" width="11.453125" style="737" customWidth="1"/>
    <col min="10734" max="10734" width="12" style="737" customWidth="1"/>
    <col min="10735" max="10735" width="30.54296875" style="737" customWidth="1"/>
    <col min="10736" max="10736" width="7.54296875" style="737" customWidth="1"/>
    <col min="10737" max="10737" width="14.453125" style="737" customWidth="1"/>
    <col min="10738" max="10986" width="11" style="737"/>
    <col min="10987" max="10987" width="38.453125" style="737" customWidth="1"/>
    <col min="10988" max="10988" width="12.81640625" style="737" customWidth="1"/>
    <col min="10989" max="10989" width="11.453125" style="737" customWidth="1"/>
    <col min="10990" max="10990" width="12" style="737" customWidth="1"/>
    <col min="10991" max="10991" width="30.54296875" style="737" customWidth="1"/>
    <col min="10992" max="10992" width="7.54296875" style="737" customWidth="1"/>
    <col min="10993" max="10993" width="14.453125" style="737" customWidth="1"/>
    <col min="10994" max="11242" width="11" style="737"/>
    <col min="11243" max="11243" width="38.453125" style="737" customWidth="1"/>
    <col min="11244" max="11244" width="12.81640625" style="737" customWidth="1"/>
    <col min="11245" max="11245" width="11.453125" style="737" customWidth="1"/>
    <col min="11246" max="11246" width="12" style="737" customWidth="1"/>
    <col min="11247" max="11247" width="30.54296875" style="737" customWidth="1"/>
    <col min="11248" max="11248" width="7.54296875" style="737" customWidth="1"/>
    <col min="11249" max="11249" width="14.453125" style="737" customWidth="1"/>
    <col min="11250" max="11498" width="11" style="737"/>
    <col min="11499" max="11499" width="38.453125" style="737" customWidth="1"/>
    <col min="11500" max="11500" width="12.81640625" style="737" customWidth="1"/>
    <col min="11501" max="11501" width="11.453125" style="737" customWidth="1"/>
    <col min="11502" max="11502" width="12" style="737" customWidth="1"/>
    <col min="11503" max="11503" width="30.54296875" style="737" customWidth="1"/>
    <col min="11504" max="11504" width="7.54296875" style="737" customWidth="1"/>
    <col min="11505" max="11505" width="14.453125" style="737" customWidth="1"/>
    <col min="11506" max="11754" width="11" style="737"/>
    <col min="11755" max="11755" width="38.453125" style="737" customWidth="1"/>
    <col min="11756" max="11756" width="12.81640625" style="737" customWidth="1"/>
    <col min="11757" max="11757" width="11.453125" style="737" customWidth="1"/>
    <col min="11758" max="11758" width="12" style="737" customWidth="1"/>
    <col min="11759" max="11759" width="30.54296875" style="737" customWidth="1"/>
    <col min="11760" max="11760" width="7.54296875" style="737" customWidth="1"/>
    <col min="11761" max="11761" width="14.453125" style="737" customWidth="1"/>
    <col min="11762" max="12010" width="11" style="737"/>
    <col min="12011" max="12011" width="38.453125" style="737" customWidth="1"/>
    <col min="12012" max="12012" width="12.81640625" style="737" customWidth="1"/>
    <col min="12013" max="12013" width="11.453125" style="737" customWidth="1"/>
    <col min="12014" max="12014" width="12" style="737" customWidth="1"/>
    <col min="12015" max="12015" width="30.54296875" style="737" customWidth="1"/>
    <col min="12016" max="12016" width="7.54296875" style="737" customWidth="1"/>
    <col min="12017" max="12017" width="14.453125" style="737" customWidth="1"/>
    <col min="12018" max="12266" width="11" style="737"/>
    <col min="12267" max="12267" width="38.453125" style="737" customWidth="1"/>
    <col min="12268" max="12268" width="12.81640625" style="737" customWidth="1"/>
    <col min="12269" max="12269" width="11.453125" style="737" customWidth="1"/>
    <col min="12270" max="12270" width="12" style="737" customWidth="1"/>
    <col min="12271" max="12271" width="30.54296875" style="737" customWidth="1"/>
    <col min="12272" max="12272" width="7.54296875" style="737" customWidth="1"/>
    <col min="12273" max="12273" width="14.453125" style="737" customWidth="1"/>
    <col min="12274" max="12522" width="11" style="737"/>
    <col min="12523" max="12523" width="38.453125" style="737" customWidth="1"/>
    <col min="12524" max="12524" width="12.81640625" style="737" customWidth="1"/>
    <col min="12525" max="12525" width="11.453125" style="737" customWidth="1"/>
    <col min="12526" max="12526" width="12" style="737" customWidth="1"/>
    <col min="12527" max="12527" width="30.54296875" style="737" customWidth="1"/>
    <col min="12528" max="12528" width="7.54296875" style="737" customWidth="1"/>
    <col min="12529" max="12529" width="14.453125" style="737" customWidth="1"/>
    <col min="12530" max="12778" width="11" style="737"/>
    <col min="12779" max="12779" width="38.453125" style="737" customWidth="1"/>
    <col min="12780" max="12780" width="12.81640625" style="737" customWidth="1"/>
    <col min="12781" max="12781" width="11.453125" style="737" customWidth="1"/>
    <col min="12782" max="12782" width="12" style="737" customWidth="1"/>
    <col min="12783" max="12783" width="30.54296875" style="737" customWidth="1"/>
    <col min="12784" max="12784" width="7.54296875" style="737" customWidth="1"/>
    <col min="12785" max="12785" width="14.453125" style="737" customWidth="1"/>
    <col min="12786" max="13034" width="11" style="737"/>
    <col min="13035" max="13035" width="38.453125" style="737" customWidth="1"/>
    <col min="13036" max="13036" width="12.81640625" style="737" customWidth="1"/>
    <col min="13037" max="13037" width="11.453125" style="737" customWidth="1"/>
    <col min="13038" max="13038" width="12" style="737" customWidth="1"/>
    <col min="13039" max="13039" width="30.54296875" style="737" customWidth="1"/>
    <col min="13040" max="13040" width="7.54296875" style="737" customWidth="1"/>
    <col min="13041" max="13041" width="14.453125" style="737" customWidth="1"/>
    <col min="13042" max="13290" width="11" style="737"/>
    <col min="13291" max="13291" width="38.453125" style="737" customWidth="1"/>
    <col min="13292" max="13292" width="12.81640625" style="737" customWidth="1"/>
    <col min="13293" max="13293" width="11.453125" style="737" customWidth="1"/>
    <col min="13294" max="13294" width="12" style="737" customWidth="1"/>
    <col min="13295" max="13295" width="30.54296875" style="737" customWidth="1"/>
    <col min="13296" max="13296" width="7.54296875" style="737" customWidth="1"/>
    <col min="13297" max="13297" width="14.453125" style="737" customWidth="1"/>
    <col min="13298" max="13546" width="11" style="737"/>
    <col min="13547" max="13547" width="38.453125" style="737" customWidth="1"/>
    <col min="13548" max="13548" width="12.81640625" style="737" customWidth="1"/>
    <col min="13549" max="13549" width="11.453125" style="737" customWidth="1"/>
    <col min="13550" max="13550" width="12" style="737" customWidth="1"/>
    <col min="13551" max="13551" width="30.54296875" style="737" customWidth="1"/>
    <col min="13552" max="13552" width="7.54296875" style="737" customWidth="1"/>
    <col min="13553" max="13553" width="14.453125" style="737" customWidth="1"/>
    <col min="13554" max="13802" width="11" style="737"/>
    <col min="13803" max="13803" width="38.453125" style="737" customWidth="1"/>
    <col min="13804" max="13804" width="12.81640625" style="737" customWidth="1"/>
    <col min="13805" max="13805" width="11.453125" style="737" customWidth="1"/>
    <col min="13806" max="13806" width="12" style="737" customWidth="1"/>
    <col min="13807" max="13807" width="30.54296875" style="737" customWidth="1"/>
    <col min="13808" max="13808" width="7.54296875" style="737" customWidth="1"/>
    <col min="13809" max="13809" width="14.453125" style="737" customWidth="1"/>
    <col min="13810" max="14058" width="11" style="737"/>
    <col min="14059" max="14059" width="38.453125" style="737" customWidth="1"/>
    <col min="14060" max="14060" width="12.81640625" style="737" customWidth="1"/>
    <col min="14061" max="14061" width="11.453125" style="737" customWidth="1"/>
    <col min="14062" max="14062" width="12" style="737" customWidth="1"/>
    <col min="14063" max="14063" width="30.54296875" style="737" customWidth="1"/>
    <col min="14064" max="14064" width="7.54296875" style="737" customWidth="1"/>
    <col min="14065" max="14065" width="14.453125" style="737" customWidth="1"/>
    <col min="14066" max="14314" width="11" style="737"/>
    <col min="14315" max="14315" width="38.453125" style="737" customWidth="1"/>
    <col min="14316" max="14316" width="12.81640625" style="737" customWidth="1"/>
    <col min="14317" max="14317" width="11.453125" style="737" customWidth="1"/>
    <col min="14318" max="14318" width="12" style="737" customWidth="1"/>
    <col min="14319" max="14319" width="30.54296875" style="737" customWidth="1"/>
    <col min="14320" max="14320" width="7.54296875" style="737" customWidth="1"/>
    <col min="14321" max="14321" width="14.453125" style="737" customWidth="1"/>
    <col min="14322" max="14570" width="11" style="737"/>
    <col min="14571" max="14571" width="38.453125" style="737" customWidth="1"/>
    <col min="14572" max="14572" width="12.81640625" style="737" customWidth="1"/>
    <col min="14573" max="14573" width="11.453125" style="737" customWidth="1"/>
    <col min="14574" max="14574" width="12" style="737" customWidth="1"/>
    <col min="14575" max="14575" width="30.54296875" style="737" customWidth="1"/>
    <col min="14576" max="14576" width="7.54296875" style="737" customWidth="1"/>
    <col min="14577" max="14577" width="14.453125" style="737" customWidth="1"/>
    <col min="14578" max="14826" width="11" style="737"/>
    <col min="14827" max="14827" width="38.453125" style="737" customWidth="1"/>
    <col min="14828" max="14828" width="12.81640625" style="737" customWidth="1"/>
    <col min="14829" max="14829" width="11.453125" style="737" customWidth="1"/>
    <col min="14830" max="14830" width="12" style="737" customWidth="1"/>
    <col min="14831" max="14831" width="30.54296875" style="737" customWidth="1"/>
    <col min="14832" max="14832" width="7.54296875" style="737" customWidth="1"/>
    <col min="14833" max="14833" width="14.453125" style="737" customWidth="1"/>
    <col min="14834" max="15082" width="11" style="737"/>
    <col min="15083" max="15083" width="38.453125" style="737" customWidth="1"/>
    <col min="15084" max="15084" width="12.81640625" style="737" customWidth="1"/>
    <col min="15085" max="15085" width="11.453125" style="737" customWidth="1"/>
    <col min="15086" max="15086" width="12" style="737" customWidth="1"/>
    <col min="15087" max="15087" width="30.54296875" style="737" customWidth="1"/>
    <col min="15088" max="15088" width="7.54296875" style="737" customWidth="1"/>
    <col min="15089" max="15089" width="14.453125" style="737" customWidth="1"/>
    <col min="15090" max="15338" width="11" style="737"/>
    <col min="15339" max="15339" width="38.453125" style="737" customWidth="1"/>
    <col min="15340" max="15340" width="12.81640625" style="737" customWidth="1"/>
    <col min="15341" max="15341" width="11.453125" style="737" customWidth="1"/>
    <col min="15342" max="15342" width="12" style="737" customWidth="1"/>
    <col min="15343" max="15343" width="30.54296875" style="737" customWidth="1"/>
    <col min="15344" max="15344" width="7.54296875" style="737" customWidth="1"/>
    <col min="15345" max="15345" width="14.453125" style="737" customWidth="1"/>
    <col min="15346" max="15594" width="11" style="737"/>
    <col min="15595" max="15595" width="38.453125" style="737" customWidth="1"/>
    <col min="15596" max="15596" width="12.81640625" style="737" customWidth="1"/>
    <col min="15597" max="15597" width="11.453125" style="737" customWidth="1"/>
    <col min="15598" max="15598" width="12" style="737" customWidth="1"/>
    <col min="15599" max="15599" width="30.54296875" style="737" customWidth="1"/>
    <col min="15600" max="15600" width="7.54296875" style="737" customWidth="1"/>
    <col min="15601" max="15601" width="14.453125" style="737" customWidth="1"/>
    <col min="15602" max="15850" width="11" style="737"/>
    <col min="15851" max="15851" width="38.453125" style="737" customWidth="1"/>
    <col min="15852" max="15852" width="12.81640625" style="737" customWidth="1"/>
    <col min="15853" max="15853" width="11.453125" style="737" customWidth="1"/>
    <col min="15854" max="15854" width="12" style="737" customWidth="1"/>
    <col min="15855" max="15855" width="30.54296875" style="737" customWidth="1"/>
    <col min="15856" max="15856" width="7.54296875" style="737" customWidth="1"/>
    <col min="15857" max="15857" width="14.453125" style="737" customWidth="1"/>
    <col min="15858" max="16106" width="11" style="737"/>
    <col min="16107" max="16107" width="38.453125" style="737" customWidth="1"/>
    <col min="16108" max="16108" width="12.81640625" style="737" customWidth="1"/>
    <col min="16109" max="16109" width="11.453125" style="737" customWidth="1"/>
    <col min="16110" max="16110" width="12" style="737" customWidth="1"/>
    <col min="16111" max="16111" width="30.54296875" style="737" customWidth="1"/>
    <col min="16112" max="16112" width="7.54296875" style="737" customWidth="1"/>
    <col min="16113" max="16113" width="14.453125" style="737" customWidth="1"/>
    <col min="16114" max="16384" width="11" style="737"/>
  </cols>
  <sheetData>
    <row r="1" spans="1:5" ht="24.75" customHeight="1">
      <c r="A1" s="733" t="s">
        <v>872</v>
      </c>
      <c r="B1" s="733"/>
      <c r="C1" s="734"/>
      <c r="E1" s="736" t="s">
        <v>873</v>
      </c>
    </row>
    <row r="2" spans="1:5" ht="19" customHeight="1">
      <c r="E2" s="738"/>
    </row>
    <row r="3" spans="1:5" s="741" customFormat="1" ht="19" customHeight="1">
      <c r="A3" s="739" t="s">
        <v>874</v>
      </c>
      <c r="B3" s="739"/>
      <c r="C3" s="740"/>
      <c r="D3" s="735"/>
      <c r="E3" s="1191" t="s">
        <v>1605</v>
      </c>
    </row>
    <row r="4" spans="1:5" s="741" customFormat="1" ht="19" customHeight="1">
      <c r="A4" s="742" t="s">
        <v>875</v>
      </c>
      <c r="B4" s="1444"/>
      <c r="C4" s="1444"/>
      <c r="D4" s="735"/>
      <c r="E4" s="744" t="s">
        <v>263</v>
      </c>
    </row>
    <row r="5" spans="1:5" s="741" customFormat="1" ht="19" customHeight="1">
      <c r="A5" s="742"/>
      <c r="B5" s="742"/>
      <c r="C5" s="743"/>
      <c r="E5" s="744"/>
    </row>
    <row r="6" spans="1:5" ht="14.25" customHeight="1">
      <c r="B6" s="745" t="str">
        <f>LEFT(C6,4)+1&amp;"-"&amp;RIGHT(C6,4)+1</f>
        <v>2022-2023</v>
      </c>
      <c r="C6" s="745" t="str">
        <f>LEFT(D6,4)+1&amp;"-"&amp;RIGHT(D6,4)+1</f>
        <v>2021-2022</v>
      </c>
      <c r="D6" s="745" t="s">
        <v>1768</v>
      </c>
      <c r="E6" s="744"/>
    </row>
    <row r="7" spans="1:5" s="747" customFormat="1" ht="8.15" customHeight="1">
      <c r="A7" s="746"/>
      <c r="B7" s="746"/>
      <c r="C7" s="746"/>
      <c r="D7" s="746"/>
      <c r="E7" s="748"/>
    </row>
    <row r="9" spans="1:5" ht="14">
      <c r="A9" s="734" t="s">
        <v>876</v>
      </c>
      <c r="B9" s="749">
        <f>SUM(B11,B16,B21)</f>
        <v>1148480</v>
      </c>
      <c r="C9" s="749">
        <f>SUM(C11,C16,C21)</f>
        <v>1108236</v>
      </c>
      <c r="D9" s="749">
        <f>SUM(D11,D16,D21)</f>
        <v>1028191</v>
      </c>
      <c r="E9" s="750" t="s">
        <v>877</v>
      </c>
    </row>
    <row r="10" spans="1:5" s="751" customFormat="1" ht="21.75" customHeight="1">
      <c r="A10" s="734"/>
      <c r="B10" s="747"/>
      <c r="C10" s="749"/>
      <c r="D10" s="743"/>
      <c r="E10" s="750"/>
    </row>
    <row r="11" spans="1:5" s="747" customFormat="1" ht="15.75" customHeight="1">
      <c r="A11" s="740" t="s">
        <v>878</v>
      </c>
      <c r="B11" s="749">
        <v>1095668</v>
      </c>
      <c r="C11" s="749">
        <v>1061256</v>
      </c>
      <c r="D11" s="752">
        <v>989899</v>
      </c>
      <c r="E11" s="753" t="s">
        <v>879</v>
      </c>
    </row>
    <row r="12" spans="1:5" s="751" customFormat="1" ht="21.75" customHeight="1">
      <c r="A12" s="754" t="s">
        <v>880</v>
      </c>
      <c r="C12" s="754"/>
      <c r="D12" s="754"/>
      <c r="E12" s="748" t="s">
        <v>881</v>
      </c>
    </row>
    <row r="13" spans="1:5" s="751" customFormat="1" ht="21.75" customHeight="1">
      <c r="A13" s="754" t="s">
        <v>381</v>
      </c>
      <c r="B13" s="737">
        <v>587123</v>
      </c>
      <c r="C13" s="737">
        <v>558737</v>
      </c>
      <c r="D13" s="737">
        <v>511638</v>
      </c>
      <c r="E13" s="748" t="s">
        <v>882</v>
      </c>
    </row>
    <row r="14" spans="1:5" s="747" customFormat="1" ht="21.75" customHeight="1">
      <c r="A14" s="754" t="s">
        <v>883</v>
      </c>
      <c r="B14" s="737">
        <v>14463</v>
      </c>
      <c r="C14" s="737">
        <v>13588</v>
      </c>
      <c r="D14" s="737">
        <v>12952</v>
      </c>
      <c r="E14" s="748" t="s">
        <v>884</v>
      </c>
    </row>
    <row r="15" spans="1:5" s="747" customFormat="1" ht="21.75" customHeight="1">
      <c r="A15" s="754"/>
      <c r="C15" s="754"/>
      <c r="D15" s="754"/>
      <c r="E15" s="748"/>
    </row>
    <row r="16" spans="1:5" s="747" customFormat="1" ht="15" customHeight="1">
      <c r="A16" s="734" t="s">
        <v>1601</v>
      </c>
      <c r="B16" s="752">
        <v>31269</v>
      </c>
      <c r="C16" s="752">
        <v>27152</v>
      </c>
      <c r="D16" s="752">
        <v>26585</v>
      </c>
      <c r="E16" s="753" t="s">
        <v>885</v>
      </c>
    </row>
    <row r="17" spans="1:5" s="751" customFormat="1" ht="21.75" customHeight="1">
      <c r="A17" s="754" t="s">
        <v>880</v>
      </c>
      <c r="C17" s="755"/>
      <c r="D17" s="755"/>
      <c r="E17" s="748" t="s">
        <v>881</v>
      </c>
    </row>
    <row r="18" spans="1:5" s="751" customFormat="1" ht="21.75" customHeight="1">
      <c r="A18" s="754" t="s">
        <v>381</v>
      </c>
      <c r="B18" s="747">
        <v>19611</v>
      </c>
      <c r="C18" s="737">
        <v>17007</v>
      </c>
      <c r="D18" s="737">
        <f>21366-5656</f>
        <v>15710</v>
      </c>
      <c r="E18" s="748" t="s">
        <v>882</v>
      </c>
    </row>
    <row r="19" spans="1:5" s="747" customFormat="1" ht="21.75" customHeight="1">
      <c r="A19" s="754" t="s">
        <v>883</v>
      </c>
      <c r="B19" s="747">
        <v>1566</v>
      </c>
      <c r="C19" s="737">
        <v>1358</v>
      </c>
      <c r="D19" s="737">
        <v>1878</v>
      </c>
      <c r="E19" s="748" t="s">
        <v>884</v>
      </c>
    </row>
    <row r="20" spans="1:5" s="747" customFormat="1" ht="21.75" customHeight="1">
      <c r="A20" s="754"/>
      <c r="C20" s="754"/>
      <c r="D20" s="754"/>
      <c r="E20" s="748"/>
    </row>
    <row r="21" spans="1:5" s="747" customFormat="1" ht="12" customHeight="1">
      <c r="A21" s="734" t="s">
        <v>1599</v>
      </c>
      <c r="B21" s="752">
        <v>21543</v>
      </c>
      <c r="C21" s="752">
        <v>19828</v>
      </c>
      <c r="D21" s="752">
        <v>11707</v>
      </c>
      <c r="E21" s="753" t="s">
        <v>1600</v>
      </c>
    </row>
    <row r="22" spans="1:5" s="747" customFormat="1" ht="21.75" customHeight="1">
      <c r="A22" s="754" t="s">
        <v>880</v>
      </c>
      <c r="C22" s="754"/>
      <c r="D22" s="754"/>
      <c r="E22" s="748" t="s">
        <v>881</v>
      </c>
    </row>
    <row r="23" spans="1:5" s="747" customFormat="1" ht="21.75" customHeight="1">
      <c r="A23" s="754" t="s">
        <v>381</v>
      </c>
      <c r="B23" s="737">
        <v>12819</v>
      </c>
      <c r="C23" s="737">
        <v>10804</v>
      </c>
      <c r="D23" s="737">
        <v>5656</v>
      </c>
      <c r="E23" s="748" t="s">
        <v>882</v>
      </c>
    </row>
    <row r="24" spans="1:5" s="747" customFormat="1" ht="21.75" customHeight="1">
      <c r="A24" s="740"/>
      <c r="B24" s="740"/>
      <c r="C24" s="756"/>
      <c r="D24" s="752"/>
      <c r="E24" s="753"/>
    </row>
    <row r="25" spans="1:5" s="747" customFormat="1" ht="14.15" customHeight="1">
      <c r="A25" s="754"/>
      <c r="B25" s="754"/>
      <c r="C25" s="756"/>
      <c r="D25" s="757"/>
      <c r="E25" s="748"/>
    </row>
    <row r="26" spans="1:5" s="747" customFormat="1" ht="14.15" customHeight="1">
      <c r="A26" s="754"/>
      <c r="B26" s="754"/>
      <c r="C26" s="756"/>
      <c r="D26" s="757"/>
      <c r="E26" s="748"/>
    </row>
    <row r="27" spans="1:5" s="747" customFormat="1" ht="14.15" customHeight="1">
      <c r="A27" s="758"/>
      <c r="B27" s="758"/>
      <c r="C27" s="756"/>
      <c r="E27" s="759"/>
    </row>
    <row r="28" spans="1:5" s="747" customFormat="1" ht="14.15" customHeight="1">
      <c r="A28" s="758"/>
      <c r="B28" s="758"/>
      <c r="C28" s="756"/>
      <c r="D28" s="757"/>
      <c r="E28" s="759"/>
    </row>
    <row r="29" spans="1:5" s="747" customFormat="1" ht="14.15" customHeight="1">
      <c r="A29" s="754"/>
      <c r="B29" s="754"/>
      <c r="C29" s="756"/>
      <c r="D29" s="757"/>
      <c r="E29" s="748"/>
    </row>
    <row r="30" spans="1:5" s="747" customFormat="1" ht="14.15" customHeight="1">
      <c r="A30" s="754"/>
      <c r="B30" s="754"/>
      <c r="C30" s="756"/>
      <c r="D30" s="757"/>
      <c r="E30" s="748"/>
    </row>
    <row r="31" spans="1:5" s="747" customFormat="1" ht="14.15" customHeight="1">
      <c r="A31" s="758"/>
      <c r="B31" s="758"/>
      <c r="C31" s="756"/>
      <c r="D31" s="757"/>
      <c r="E31" s="748"/>
    </row>
    <row r="32" spans="1:5" s="747" customFormat="1" ht="14.15" customHeight="1">
      <c r="A32" s="754"/>
      <c r="B32" s="754"/>
      <c r="C32" s="756"/>
      <c r="D32" s="757"/>
      <c r="E32" s="748"/>
    </row>
    <row r="33" spans="1:5" s="747" customFormat="1" ht="14.15" customHeight="1">
      <c r="A33" s="758"/>
      <c r="B33" s="758"/>
      <c r="C33" s="756"/>
      <c r="D33" s="757"/>
      <c r="E33" s="748"/>
    </row>
    <row r="34" spans="1:5" s="747" customFormat="1" ht="14.15" customHeight="1">
      <c r="A34" s="758"/>
      <c r="B34" s="758"/>
      <c r="C34" s="756"/>
      <c r="D34" s="757"/>
      <c r="E34" s="748"/>
    </row>
    <row r="35" spans="1:5" s="747" customFormat="1" ht="14.15" customHeight="1">
      <c r="A35" s="754"/>
      <c r="B35" s="754"/>
      <c r="C35" s="756"/>
      <c r="D35" s="757"/>
      <c r="E35" s="759"/>
    </row>
    <row r="36" spans="1:5" s="747" customFormat="1" ht="23.25" customHeight="1">
      <c r="A36" s="754"/>
      <c r="B36" s="754"/>
      <c r="C36" s="756"/>
      <c r="D36" s="757"/>
      <c r="E36" s="748"/>
    </row>
    <row r="37" spans="1:5" s="747" customFormat="1" ht="23.25" customHeight="1">
      <c r="A37" s="754"/>
      <c r="B37" s="754"/>
      <c r="C37" s="756"/>
      <c r="D37" s="757"/>
      <c r="E37" s="759"/>
    </row>
    <row r="38" spans="1:5" s="747" customFormat="1" ht="23.25" customHeight="1">
      <c r="A38" s="735"/>
      <c r="B38" s="735"/>
      <c r="E38" s="746"/>
    </row>
    <row r="39" spans="1:5" s="747" customFormat="1" ht="23.25" customHeight="1">
      <c r="A39" s="754"/>
      <c r="B39" s="754"/>
      <c r="C39" s="737"/>
      <c r="D39" s="760"/>
      <c r="E39" s="761"/>
    </row>
    <row r="40" spans="1:5" s="747" customFormat="1" ht="6" customHeight="1">
      <c r="A40" s="734"/>
      <c r="B40" s="734"/>
      <c r="C40" s="751"/>
      <c r="D40" s="751"/>
      <c r="E40" s="750"/>
    </row>
    <row r="41" spans="1:5" s="751" customFormat="1" ht="13.5" hidden="1" customHeight="1">
      <c r="A41" s="754"/>
      <c r="B41" s="754"/>
      <c r="C41" s="762"/>
      <c r="D41" s="762"/>
      <c r="E41" s="748"/>
    </row>
    <row r="42" spans="1:5" s="747" customFormat="1" ht="13.5" hidden="1" customHeight="1">
      <c r="A42" s="754"/>
      <c r="B42" s="754"/>
      <c r="C42" s="762"/>
      <c r="D42" s="762"/>
      <c r="E42" s="748"/>
    </row>
    <row r="43" spans="1:5" s="747" customFormat="1" ht="13.5" hidden="1" customHeight="1">
      <c r="A43" s="225"/>
      <c r="B43" s="225"/>
      <c r="C43" s="225"/>
      <c r="D43" s="735"/>
      <c r="E43" s="763"/>
    </row>
    <row r="44" spans="1:5" s="747" customFormat="1" ht="12.75" customHeight="1">
      <c r="A44" s="225"/>
      <c r="B44" s="225"/>
      <c r="C44" s="225"/>
      <c r="D44" s="735"/>
      <c r="E44" s="763"/>
    </row>
    <row r="45" spans="1:5" s="747" customFormat="1" ht="12.75" customHeight="1">
      <c r="A45" s="225"/>
      <c r="B45" s="225"/>
      <c r="C45" s="225"/>
      <c r="D45" s="735"/>
      <c r="E45" s="763"/>
    </row>
    <row r="46" spans="1:5" s="747" customFormat="1" ht="12.75" customHeight="1">
      <c r="A46" s="764"/>
      <c r="B46" s="764"/>
      <c r="C46" s="735"/>
      <c r="D46" s="735"/>
      <c r="E46" s="738"/>
    </row>
    <row r="47" spans="1:5" s="747" customFormat="1" ht="12.75" customHeight="1">
      <c r="A47" s="764"/>
      <c r="B47" s="764"/>
      <c r="C47" s="735"/>
      <c r="D47" s="735"/>
      <c r="E47" s="738"/>
    </row>
    <row r="48" spans="1:5" s="747" customFormat="1" ht="12.75" customHeight="1">
      <c r="A48" s="764"/>
      <c r="B48" s="764"/>
      <c r="C48" s="758"/>
      <c r="D48" s="225"/>
      <c r="E48" s="738"/>
    </row>
    <row r="49" spans="1:5" s="747" customFormat="1" ht="12.75" customHeight="1">
      <c r="A49" s="764"/>
      <c r="B49" s="764"/>
      <c r="C49" s="758"/>
      <c r="D49" s="225"/>
      <c r="E49" s="225"/>
    </row>
    <row r="50" spans="1:5" s="110" customFormat="1" ht="12.75" customHeight="1">
      <c r="A50" s="764" t="s">
        <v>886</v>
      </c>
      <c r="B50" s="764"/>
      <c r="C50" s="765"/>
      <c r="D50" s="225"/>
      <c r="E50" s="766" t="s">
        <v>887</v>
      </c>
    </row>
    <row r="51" spans="1:5" s="110" customFormat="1" ht="12.75" customHeight="1">
      <c r="A51" s="764" t="s">
        <v>888</v>
      </c>
      <c r="B51" s="764"/>
      <c r="C51" s="765"/>
      <c r="D51" s="225"/>
      <c r="E51" s="766" t="s">
        <v>889</v>
      </c>
    </row>
    <row r="52" spans="1:5" s="110" customFormat="1" ht="12.75" customHeight="1">
      <c r="A52" s="767" t="s">
        <v>890</v>
      </c>
      <c r="B52" s="767"/>
      <c r="C52" s="768"/>
    </row>
    <row r="53" spans="1:5" s="110" customFormat="1" ht="12.75" customHeight="1">
      <c r="A53" s="767" t="s">
        <v>2532</v>
      </c>
      <c r="B53" s="767"/>
      <c r="C53" s="768"/>
      <c r="E53" s="110" t="s">
        <v>1602</v>
      </c>
    </row>
    <row r="54" spans="1:5" s="110" customFormat="1" ht="12.75" customHeight="1">
      <c r="A54" s="767" t="s">
        <v>2533</v>
      </c>
      <c r="B54" s="767"/>
      <c r="C54" s="768"/>
      <c r="E54" s="110" t="s">
        <v>1603</v>
      </c>
    </row>
    <row r="55" spans="1:5" s="110" customFormat="1" ht="12.75" customHeight="1">
      <c r="A55" s="767" t="s">
        <v>2534</v>
      </c>
      <c r="B55" s="767"/>
      <c r="C55" s="768"/>
      <c r="E55" s="110" t="s">
        <v>1604</v>
      </c>
    </row>
    <row r="56" spans="1:5" s="110" customFormat="1" ht="12.75" customHeight="1">
      <c r="A56" s="31" t="s">
        <v>1980</v>
      </c>
      <c r="B56" s="31"/>
      <c r="C56" s="769"/>
      <c r="D56" s="1599"/>
      <c r="E56" s="32" t="s">
        <v>2395</v>
      </c>
    </row>
    <row r="57" spans="1:5" s="771" customFormat="1" ht="12.75" customHeight="1">
      <c r="A57" s="772"/>
      <c r="B57" s="772"/>
      <c r="C57" s="773"/>
      <c r="D57" s="774"/>
      <c r="E57" s="775"/>
    </row>
    <row r="58" spans="1:5" s="110" customFormat="1" ht="12.75" customHeight="1">
      <c r="A58" s="776"/>
      <c r="B58" s="776"/>
      <c r="C58" s="776"/>
      <c r="D58" s="776"/>
      <c r="E58" s="776"/>
    </row>
    <row r="59" spans="1:5" ht="12.75" customHeight="1"/>
    <row r="60" spans="1:5" ht="12.75" customHeight="1"/>
    <row r="61" spans="1:5" ht="12.75" customHeight="1"/>
    <row r="62" spans="1:5" ht="12.75" customHeight="1"/>
    <row r="63" spans="1:5" ht="12.75" customHeight="1"/>
    <row r="64" spans="1:5" ht="12.75" customHeight="1"/>
    <row r="65" ht="12.75" customHeight="1"/>
    <row r="66" ht="12.75" customHeight="1"/>
    <row r="67" ht="12.75" customHeight="1"/>
    <row r="68" ht="12.75" customHeight="1"/>
  </sheetData>
  <pageMargins left="0.78740157480314965" right="0.78740157480314965" top="1.1811023622047245" bottom="0.98425196850393704" header="0.31496062992125984" footer="0.31496062992125984"/>
  <pageSetup paperSize="9" scale="75" orientation="portrait" horizontalDpi="1200" verticalDpi="1200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syncVertical="1" syncRef="A32">
    <tabColor rgb="FFFFFF00"/>
  </sheetPr>
  <dimension ref="A1:K67"/>
  <sheetViews>
    <sheetView showGridLines="0" topLeftCell="A32" workbookViewId="0">
      <selection activeCell="F15" sqref="F15"/>
    </sheetView>
  </sheetViews>
  <sheetFormatPr defaultColWidth="11" defaultRowHeight="13"/>
  <cols>
    <col min="1" max="1" width="35.453125" style="774" customWidth="1"/>
    <col min="2" max="2" width="8.453125" style="774" customWidth="1"/>
    <col min="3" max="4" width="8.54296875" style="778" customWidth="1"/>
    <col min="5" max="7" width="8.54296875" style="774" customWidth="1"/>
    <col min="8" max="8" width="8.54296875" style="225" customWidth="1"/>
    <col min="9" max="9" width="8.54296875" style="774" customWidth="1"/>
    <col min="10" max="10" width="35.453125" style="780" customWidth="1"/>
    <col min="11" max="11" width="5.54296875" style="780" customWidth="1"/>
    <col min="12" max="20" width="9.81640625" style="780" customWidth="1"/>
    <col min="21" max="24" width="11" style="780" customWidth="1"/>
    <col min="25" max="25" width="14.453125" style="780" customWidth="1"/>
    <col min="26" max="26" width="4.1796875" style="780" customWidth="1"/>
    <col min="27" max="27" width="13.453125" style="780" customWidth="1"/>
    <col min="28" max="28" width="28.1796875" style="780" customWidth="1"/>
    <col min="29" max="29" width="11" style="780" customWidth="1"/>
    <col min="30" max="30" width="14.453125" style="780" customWidth="1"/>
    <col min="31" max="31" width="4.1796875" style="780" customWidth="1"/>
    <col min="32" max="33" width="11" style="780" customWidth="1"/>
    <col min="34" max="34" width="14.453125" style="780" customWidth="1"/>
    <col min="35" max="35" width="4.1796875" style="780" customWidth="1"/>
    <col min="36" max="36" width="14.453125" style="780" customWidth="1"/>
    <col min="37" max="232" width="11" style="780"/>
    <col min="233" max="233" width="43" style="780" customWidth="1"/>
    <col min="234" max="241" width="8.54296875" style="780" customWidth="1"/>
    <col min="242" max="242" width="28.453125" style="780" customWidth="1"/>
    <col min="243" max="243" width="5.54296875" style="780" customWidth="1"/>
    <col min="244" max="245" width="7.54296875" style="780" customWidth="1"/>
    <col min="246" max="251" width="8" style="780" customWidth="1"/>
    <col min="252" max="252" width="8.1796875" style="780" customWidth="1"/>
    <col min="253" max="253" width="8" style="780" customWidth="1"/>
    <col min="254" max="261" width="11" style="780" customWidth="1"/>
    <col min="262" max="263" width="14.453125" style="780" customWidth="1"/>
    <col min="264" max="264" width="37.453125" style="780" customWidth="1"/>
    <col min="265" max="266" width="11" style="780" customWidth="1"/>
    <col min="267" max="276" width="9.81640625" style="780" customWidth="1"/>
    <col min="277" max="280" width="11" style="780" customWidth="1"/>
    <col min="281" max="281" width="14.453125" style="780" customWidth="1"/>
    <col min="282" max="282" width="4.1796875" style="780" customWidth="1"/>
    <col min="283" max="283" width="13.453125" style="780" customWidth="1"/>
    <col min="284" max="284" width="28.1796875" style="780" customWidth="1"/>
    <col min="285" max="285" width="11" style="780" customWidth="1"/>
    <col min="286" max="286" width="14.453125" style="780" customWidth="1"/>
    <col min="287" max="287" width="4.1796875" style="780" customWidth="1"/>
    <col min="288" max="289" width="11" style="780" customWidth="1"/>
    <col min="290" max="290" width="14.453125" style="780" customWidth="1"/>
    <col min="291" max="291" width="4.1796875" style="780" customWidth="1"/>
    <col min="292" max="292" width="14.453125" style="780" customWidth="1"/>
    <col min="293" max="488" width="11" style="780"/>
    <col min="489" max="489" width="43" style="780" customWidth="1"/>
    <col min="490" max="497" width="8.54296875" style="780" customWidth="1"/>
    <col min="498" max="498" width="28.453125" style="780" customWidth="1"/>
    <col min="499" max="499" width="5.54296875" style="780" customWidth="1"/>
    <col min="500" max="501" width="7.54296875" style="780" customWidth="1"/>
    <col min="502" max="507" width="8" style="780" customWidth="1"/>
    <col min="508" max="508" width="8.1796875" style="780" customWidth="1"/>
    <col min="509" max="509" width="8" style="780" customWidth="1"/>
    <col min="510" max="517" width="11" style="780" customWidth="1"/>
    <col min="518" max="519" width="14.453125" style="780" customWidth="1"/>
    <col min="520" max="520" width="37.453125" style="780" customWidth="1"/>
    <col min="521" max="522" width="11" style="780" customWidth="1"/>
    <col min="523" max="532" width="9.81640625" style="780" customWidth="1"/>
    <col min="533" max="536" width="11" style="780" customWidth="1"/>
    <col min="537" max="537" width="14.453125" style="780" customWidth="1"/>
    <col min="538" max="538" width="4.1796875" style="780" customWidth="1"/>
    <col min="539" max="539" width="13.453125" style="780" customWidth="1"/>
    <col min="540" max="540" width="28.1796875" style="780" customWidth="1"/>
    <col min="541" max="541" width="11" style="780" customWidth="1"/>
    <col min="542" max="542" width="14.453125" style="780" customWidth="1"/>
    <col min="543" max="543" width="4.1796875" style="780" customWidth="1"/>
    <col min="544" max="545" width="11" style="780" customWidth="1"/>
    <col min="546" max="546" width="14.453125" style="780" customWidth="1"/>
    <col min="547" max="547" width="4.1796875" style="780" customWidth="1"/>
    <col min="548" max="548" width="14.453125" style="780" customWidth="1"/>
    <col min="549" max="744" width="11" style="780"/>
    <col min="745" max="745" width="43" style="780" customWidth="1"/>
    <col min="746" max="753" width="8.54296875" style="780" customWidth="1"/>
    <col min="754" max="754" width="28.453125" style="780" customWidth="1"/>
    <col min="755" max="755" width="5.54296875" style="780" customWidth="1"/>
    <col min="756" max="757" width="7.54296875" style="780" customWidth="1"/>
    <col min="758" max="763" width="8" style="780" customWidth="1"/>
    <col min="764" max="764" width="8.1796875" style="780" customWidth="1"/>
    <col min="765" max="765" width="8" style="780" customWidth="1"/>
    <col min="766" max="773" width="11" style="780" customWidth="1"/>
    <col min="774" max="775" width="14.453125" style="780" customWidth="1"/>
    <col min="776" max="776" width="37.453125" style="780" customWidth="1"/>
    <col min="777" max="778" width="11" style="780" customWidth="1"/>
    <col min="779" max="788" width="9.81640625" style="780" customWidth="1"/>
    <col min="789" max="792" width="11" style="780" customWidth="1"/>
    <col min="793" max="793" width="14.453125" style="780" customWidth="1"/>
    <col min="794" max="794" width="4.1796875" style="780" customWidth="1"/>
    <col min="795" max="795" width="13.453125" style="780" customWidth="1"/>
    <col min="796" max="796" width="28.1796875" style="780" customWidth="1"/>
    <col min="797" max="797" width="11" style="780" customWidth="1"/>
    <col min="798" max="798" width="14.453125" style="780" customWidth="1"/>
    <col min="799" max="799" width="4.1796875" style="780" customWidth="1"/>
    <col min="800" max="801" width="11" style="780" customWidth="1"/>
    <col min="802" max="802" width="14.453125" style="780" customWidth="1"/>
    <col min="803" max="803" width="4.1796875" style="780" customWidth="1"/>
    <col min="804" max="804" width="14.453125" style="780" customWidth="1"/>
    <col min="805" max="1000" width="11" style="780"/>
    <col min="1001" max="1001" width="43" style="780" customWidth="1"/>
    <col min="1002" max="1009" width="8.54296875" style="780" customWidth="1"/>
    <col min="1010" max="1010" width="28.453125" style="780" customWidth="1"/>
    <col min="1011" max="1011" width="5.54296875" style="780" customWidth="1"/>
    <col min="1012" max="1013" width="7.54296875" style="780" customWidth="1"/>
    <col min="1014" max="1019" width="8" style="780" customWidth="1"/>
    <col min="1020" max="1020" width="8.1796875" style="780" customWidth="1"/>
    <col min="1021" max="1021" width="8" style="780" customWidth="1"/>
    <col min="1022" max="1029" width="11" style="780" customWidth="1"/>
    <col min="1030" max="1031" width="14.453125" style="780" customWidth="1"/>
    <col min="1032" max="1032" width="37.453125" style="780" customWidth="1"/>
    <col min="1033" max="1034" width="11" style="780" customWidth="1"/>
    <col min="1035" max="1044" width="9.81640625" style="780" customWidth="1"/>
    <col min="1045" max="1048" width="11" style="780" customWidth="1"/>
    <col min="1049" max="1049" width="14.453125" style="780" customWidth="1"/>
    <col min="1050" max="1050" width="4.1796875" style="780" customWidth="1"/>
    <col min="1051" max="1051" width="13.453125" style="780" customWidth="1"/>
    <col min="1052" max="1052" width="28.1796875" style="780" customWidth="1"/>
    <col min="1053" max="1053" width="11" style="780" customWidth="1"/>
    <col min="1054" max="1054" width="14.453125" style="780" customWidth="1"/>
    <col min="1055" max="1055" width="4.1796875" style="780" customWidth="1"/>
    <col min="1056" max="1057" width="11" style="780" customWidth="1"/>
    <col min="1058" max="1058" width="14.453125" style="780" customWidth="1"/>
    <col min="1059" max="1059" width="4.1796875" style="780" customWidth="1"/>
    <col min="1060" max="1060" width="14.453125" style="780" customWidth="1"/>
    <col min="1061" max="1256" width="11" style="780"/>
    <col min="1257" max="1257" width="43" style="780" customWidth="1"/>
    <col min="1258" max="1265" width="8.54296875" style="780" customWidth="1"/>
    <col min="1266" max="1266" width="28.453125" style="780" customWidth="1"/>
    <col min="1267" max="1267" width="5.54296875" style="780" customWidth="1"/>
    <col min="1268" max="1269" width="7.54296875" style="780" customWidth="1"/>
    <col min="1270" max="1275" width="8" style="780" customWidth="1"/>
    <col min="1276" max="1276" width="8.1796875" style="780" customWidth="1"/>
    <col min="1277" max="1277" width="8" style="780" customWidth="1"/>
    <col min="1278" max="1285" width="11" style="780" customWidth="1"/>
    <col min="1286" max="1287" width="14.453125" style="780" customWidth="1"/>
    <col min="1288" max="1288" width="37.453125" style="780" customWidth="1"/>
    <col min="1289" max="1290" width="11" style="780" customWidth="1"/>
    <col min="1291" max="1300" width="9.81640625" style="780" customWidth="1"/>
    <col min="1301" max="1304" width="11" style="780" customWidth="1"/>
    <col min="1305" max="1305" width="14.453125" style="780" customWidth="1"/>
    <col min="1306" max="1306" width="4.1796875" style="780" customWidth="1"/>
    <col min="1307" max="1307" width="13.453125" style="780" customWidth="1"/>
    <col min="1308" max="1308" width="28.1796875" style="780" customWidth="1"/>
    <col min="1309" max="1309" width="11" style="780" customWidth="1"/>
    <col min="1310" max="1310" width="14.453125" style="780" customWidth="1"/>
    <col min="1311" max="1311" width="4.1796875" style="780" customWidth="1"/>
    <col min="1312" max="1313" width="11" style="780" customWidth="1"/>
    <col min="1314" max="1314" width="14.453125" style="780" customWidth="1"/>
    <col min="1315" max="1315" width="4.1796875" style="780" customWidth="1"/>
    <col min="1316" max="1316" width="14.453125" style="780" customWidth="1"/>
    <col min="1317" max="1512" width="11" style="780"/>
    <col min="1513" max="1513" width="43" style="780" customWidth="1"/>
    <col min="1514" max="1521" width="8.54296875" style="780" customWidth="1"/>
    <col min="1522" max="1522" width="28.453125" style="780" customWidth="1"/>
    <col min="1523" max="1523" width="5.54296875" style="780" customWidth="1"/>
    <col min="1524" max="1525" width="7.54296875" style="780" customWidth="1"/>
    <col min="1526" max="1531" width="8" style="780" customWidth="1"/>
    <col min="1532" max="1532" width="8.1796875" style="780" customWidth="1"/>
    <col min="1533" max="1533" width="8" style="780" customWidth="1"/>
    <col min="1534" max="1541" width="11" style="780" customWidth="1"/>
    <col min="1542" max="1543" width="14.453125" style="780" customWidth="1"/>
    <col min="1544" max="1544" width="37.453125" style="780" customWidth="1"/>
    <col min="1545" max="1546" width="11" style="780" customWidth="1"/>
    <col min="1547" max="1556" width="9.81640625" style="780" customWidth="1"/>
    <col min="1557" max="1560" width="11" style="780" customWidth="1"/>
    <col min="1561" max="1561" width="14.453125" style="780" customWidth="1"/>
    <col min="1562" max="1562" width="4.1796875" style="780" customWidth="1"/>
    <col min="1563" max="1563" width="13.453125" style="780" customWidth="1"/>
    <col min="1564" max="1564" width="28.1796875" style="780" customWidth="1"/>
    <col min="1565" max="1565" width="11" style="780" customWidth="1"/>
    <col min="1566" max="1566" width="14.453125" style="780" customWidth="1"/>
    <col min="1567" max="1567" width="4.1796875" style="780" customWidth="1"/>
    <col min="1568" max="1569" width="11" style="780" customWidth="1"/>
    <col min="1570" max="1570" width="14.453125" style="780" customWidth="1"/>
    <col min="1571" max="1571" width="4.1796875" style="780" customWidth="1"/>
    <col min="1572" max="1572" width="14.453125" style="780" customWidth="1"/>
    <col min="1573" max="1768" width="11" style="780"/>
    <col min="1769" max="1769" width="43" style="780" customWidth="1"/>
    <col min="1770" max="1777" width="8.54296875" style="780" customWidth="1"/>
    <col min="1778" max="1778" width="28.453125" style="780" customWidth="1"/>
    <col min="1779" max="1779" width="5.54296875" style="780" customWidth="1"/>
    <col min="1780" max="1781" width="7.54296875" style="780" customWidth="1"/>
    <col min="1782" max="1787" width="8" style="780" customWidth="1"/>
    <col min="1788" max="1788" width="8.1796875" style="780" customWidth="1"/>
    <col min="1789" max="1789" width="8" style="780" customWidth="1"/>
    <col min="1790" max="1797" width="11" style="780" customWidth="1"/>
    <col min="1798" max="1799" width="14.453125" style="780" customWidth="1"/>
    <col min="1800" max="1800" width="37.453125" style="780" customWidth="1"/>
    <col min="1801" max="1802" width="11" style="780" customWidth="1"/>
    <col min="1803" max="1812" width="9.81640625" style="780" customWidth="1"/>
    <col min="1813" max="1816" width="11" style="780" customWidth="1"/>
    <col min="1817" max="1817" width="14.453125" style="780" customWidth="1"/>
    <col min="1818" max="1818" width="4.1796875" style="780" customWidth="1"/>
    <col min="1819" max="1819" width="13.453125" style="780" customWidth="1"/>
    <col min="1820" max="1820" width="28.1796875" style="780" customWidth="1"/>
    <col min="1821" max="1821" width="11" style="780" customWidth="1"/>
    <col min="1822" max="1822" width="14.453125" style="780" customWidth="1"/>
    <col min="1823" max="1823" width="4.1796875" style="780" customWidth="1"/>
    <col min="1824" max="1825" width="11" style="780" customWidth="1"/>
    <col min="1826" max="1826" width="14.453125" style="780" customWidth="1"/>
    <col min="1827" max="1827" width="4.1796875" style="780" customWidth="1"/>
    <col min="1828" max="1828" width="14.453125" style="780" customWidth="1"/>
    <col min="1829" max="2024" width="11" style="780"/>
    <col min="2025" max="2025" width="43" style="780" customWidth="1"/>
    <col min="2026" max="2033" width="8.54296875" style="780" customWidth="1"/>
    <col min="2034" max="2034" width="28.453125" style="780" customWidth="1"/>
    <col min="2035" max="2035" width="5.54296875" style="780" customWidth="1"/>
    <col min="2036" max="2037" width="7.54296875" style="780" customWidth="1"/>
    <col min="2038" max="2043" width="8" style="780" customWidth="1"/>
    <col min="2044" max="2044" width="8.1796875" style="780" customWidth="1"/>
    <col min="2045" max="2045" width="8" style="780" customWidth="1"/>
    <col min="2046" max="2053" width="11" style="780" customWidth="1"/>
    <col min="2054" max="2055" width="14.453125" style="780" customWidth="1"/>
    <col min="2056" max="2056" width="37.453125" style="780" customWidth="1"/>
    <col min="2057" max="2058" width="11" style="780" customWidth="1"/>
    <col min="2059" max="2068" width="9.81640625" style="780" customWidth="1"/>
    <col min="2069" max="2072" width="11" style="780" customWidth="1"/>
    <col min="2073" max="2073" width="14.453125" style="780" customWidth="1"/>
    <col min="2074" max="2074" width="4.1796875" style="780" customWidth="1"/>
    <col min="2075" max="2075" width="13.453125" style="780" customWidth="1"/>
    <col min="2076" max="2076" width="28.1796875" style="780" customWidth="1"/>
    <col min="2077" max="2077" width="11" style="780" customWidth="1"/>
    <col min="2078" max="2078" width="14.453125" style="780" customWidth="1"/>
    <col min="2079" max="2079" width="4.1796875" style="780" customWidth="1"/>
    <col min="2080" max="2081" width="11" style="780" customWidth="1"/>
    <col min="2082" max="2082" width="14.453125" style="780" customWidth="1"/>
    <col min="2083" max="2083" width="4.1796875" style="780" customWidth="1"/>
    <col min="2084" max="2084" width="14.453125" style="780" customWidth="1"/>
    <col min="2085" max="2280" width="11" style="780"/>
    <col min="2281" max="2281" width="43" style="780" customWidth="1"/>
    <col min="2282" max="2289" width="8.54296875" style="780" customWidth="1"/>
    <col min="2290" max="2290" width="28.453125" style="780" customWidth="1"/>
    <col min="2291" max="2291" width="5.54296875" style="780" customWidth="1"/>
    <col min="2292" max="2293" width="7.54296875" style="780" customWidth="1"/>
    <col min="2294" max="2299" width="8" style="780" customWidth="1"/>
    <col min="2300" max="2300" width="8.1796875" style="780" customWidth="1"/>
    <col min="2301" max="2301" width="8" style="780" customWidth="1"/>
    <col min="2302" max="2309" width="11" style="780" customWidth="1"/>
    <col min="2310" max="2311" width="14.453125" style="780" customWidth="1"/>
    <col min="2312" max="2312" width="37.453125" style="780" customWidth="1"/>
    <col min="2313" max="2314" width="11" style="780" customWidth="1"/>
    <col min="2315" max="2324" width="9.81640625" style="780" customWidth="1"/>
    <col min="2325" max="2328" width="11" style="780" customWidth="1"/>
    <col min="2329" max="2329" width="14.453125" style="780" customWidth="1"/>
    <col min="2330" max="2330" width="4.1796875" style="780" customWidth="1"/>
    <col min="2331" max="2331" width="13.453125" style="780" customWidth="1"/>
    <col min="2332" max="2332" width="28.1796875" style="780" customWidth="1"/>
    <col min="2333" max="2333" width="11" style="780" customWidth="1"/>
    <col min="2334" max="2334" width="14.453125" style="780" customWidth="1"/>
    <col min="2335" max="2335" width="4.1796875" style="780" customWidth="1"/>
    <col min="2336" max="2337" width="11" style="780" customWidth="1"/>
    <col min="2338" max="2338" width="14.453125" style="780" customWidth="1"/>
    <col min="2339" max="2339" width="4.1796875" style="780" customWidth="1"/>
    <col min="2340" max="2340" width="14.453125" style="780" customWidth="1"/>
    <col min="2341" max="2536" width="11" style="780"/>
    <col min="2537" max="2537" width="43" style="780" customWidth="1"/>
    <col min="2538" max="2545" width="8.54296875" style="780" customWidth="1"/>
    <col min="2546" max="2546" width="28.453125" style="780" customWidth="1"/>
    <col min="2547" max="2547" width="5.54296875" style="780" customWidth="1"/>
    <col min="2548" max="2549" width="7.54296875" style="780" customWidth="1"/>
    <col min="2550" max="2555" width="8" style="780" customWidth="1"/>
    <col min="2556" max="2556" width="8.1796875" style="780" customWidth="1"/>
    <col min="2557" max="2557" width="8" style="780" customWidth="1"/>
    <col min="2558" max="2565" width="11" style="780" customWidth="1"/>
    <col min="2566" max="2567" width="14.453125" style="780" customWidth="1"/>
    <col min="2568" max="2568" width="37.453125" style="780" customWidth="1"/>
    <col min="2569" max="2570" width="11" style="780" customWidth="1"/>
    <col min="2571" max="2580" width="9.81640625" style="780" customWidth="1"/>
    <col min="2581" max="2584" width="11" style="780" customWidth="1"/>
    <col min="2585" max="2585" width="14.453125" style="780" customWidth="1"/>
    <col min="2586" max="2586" width="4.1796875" style="780" customWidth="1"/>
    <col min="2587" max="2587" width="13.453125" style="780" customWidth="1"/>
    <col min="2588" max="2588" width="28.1796875" style="780" customWidth="1"/>
    <col min="2589" max="2589" width="11" style="780" customWidth="1"/>
    <col min="2590" max="2590" width="14.453125" style="780" customWidth="1"/>
    <col min="2591" max="2591" width="4.1796875" style="780" customWidth="1"/>
    <col min="2592" max="2593" width="11" style="780" customWidth="1"/>
    <col min="2594" max="2594" width="14.453125" style="780" customWidth="1"/>
    <col min="2595" max="2595" width="4.1796875" style="780" customWidth="1"/>
    <col min="2596" max="2596" width="14.453125" style="780" customWidth="1"/>
    <col min="2597" max="2792" width="11" style="780"/>
    <col min="2793" max="2793" width="43" style="780" customWidth="1"/>
    <col min="2794" max="2801" width="8.54296875" style="780" customWidth="1"/>
    <col min="2802" max="2802" width="28.453125" style="780" customWidth="1"/>
    <col min="2803" max="2803" width="5.54296875" style="780" customWidth="1"/>
    <col min="2804" max="2805" width="7.54296875" style="780" customWidth="1"/>
    <col min="2806" max="2811" width="8" style="780" customWidth="1"/>
    <col min="2812" max="2812" width="8.1796875" style="780" customWidth="1"/>
    <col min="2813" max="2813" width="8" style="780" customWidth="1"/>
    <col min="2814" max="2821" width="11" style="780" customWidth="1"/>
    <col min="2822" max="2823" width="14.453125" style="780" customWidth="1"/>
    <col min="2824" max="2824" width="37.453125" style="780" customWidth="1"/>
    <col min="2825" max="2826" width="11" style="780" customWidth="1"/>
    <col min="2827" max="2836" width="9.81640625" style="780" customWidth="1"/>
    <col min="2837" max="2840" width="11" style="780" customWidth="1"/>
    <col min="2841" max="2841" width="14.453125" style="780" customWidth="1"/>
    <col min="2842" max="2842" width="4.1796875" style="780" customWidth="1"/>
    <col min="2843" max="2843" width="13.453125" style="780" customWidth="1"/>
    <col min="2844" max="2844" width="28.1796875" style="780" customWidth="1"/>
    <col min="2845" max="2845" width="11" style="780" customWidth="1"/>
    <col min="2846" max="2846" width="14.453125" style="780" customWidth="1"/>
    <col min="2847" max="2847" width="4.1796875" style="780" customWidth="1"/>
    <col min="2848" max="2849" width="11" style="780" customWidth="1"/>
    <col min="2850" max="2850" width="14.453125" style="780" customWidth="1"/>
    <col min="2851" max="2851" width="4.1796875" style="780" customWidth="1"/>
    <col min="2852" max="2852" width="14.453125" style="780" customWidth="1"/>
    <col min="2853" max="3048" width="11" style="780"/>
    <col min="3049" max="3049" width="43" style="780" customWidth="1"/>
    <col min="3050" max="3057" width="8.54296875" style="780" customWidth="1"/>
    <col min="3058" max="3058" width="28.453125" style="780" customWidth="1"/>
    <col min="3059" max="3059" width="5.54296875" style="780" customWidth="1"/>
    <col min="3060" max="3061" width="7.54296875" style="780" customWidth="1"/>
    <col min="3062" max="3067" width="8" style="780" customWidth="1"/>
    <col min="3068" max="3068" width="8.1796875" style="780" customWidth="1"/>
    <col min="3069" max="3069" width="8" style="780" customWidth="1"/>
    <col min="3070" max="3077" width="11" style="780" customWidth="1"/>
    <col min="3078" max="3079" width="14.453125" style="780" customWidth="1"/>
    <col min="3080" max="3080" width="37.453125" style="780" customWidth="1"/>
    <col min="3081" max="3082" width="11" style="780" customWidth="1"/>
    <col min="3083" max="3092" width="9.81640625" style="780" customWidth="1"/>
    <col min="3093" max="3096" width="11" style="780" customWidth="1"/>
    <col min="3097" max="3097" width="14.453125" style="780" customWidth="1"/>
    <col min="3098" max="3098" width="4.1796875" style="780" customWidth="1"/>
    <col min="3099" max="3099" width="13.453125" style="780" customWidth="1"/>
    <col min="3100" max="3100" width="28.1796875" style="780" customWidth="1"/>
    <col min="3101" max="3101" width="11" style="780" customWidth="1"/>
    <col min="3102" max="3102" width="14.453125" style="780" customWidth="1"/>
    <col min="3103" max="3103" width="4.1796875" style="780" customWidth="1"/>
    <col min="3104" max="3105" width="11" style="780" customWidth="1"/>
    <col min="3106" max="3106" width="14.453125" style="780" customWidth="1"/>
    <col min="3107" max="3107" width="4.1796875" style="780" customWidth="1"/>
    <col min="3108" max="3108" width="14.453125" style="780" customWidth="1"/>
    <col min="3109" max="3304" width="11" style="780"/>
    <col min="3305" max="3305" width="43" style="780" customWidth="1"/>
    <col min="3306" max="3313" width="8.54296875" style="780" customWidth="1"/>
    <col min="3314" max="3314" width="28.453125" style="780" customWidth="1"/>
    <col min="3315" max="3315" width="5.54296875" style="780" customWidth="1"/>
    <col min="3316" max="3317" width="7.54296875" style="780" customWidth="1"/>
    <col min="3318" max="3323" width="8" style="780" customWidth="1"/>
    <col min="3324" max="3324" width="8.1796875" style="780" customWidth="1"/>
    <col min="3325" max="3325" width="8" style="780" customWidth="1"/>
    <col min="3326" max="3333" width="11" style="780" customWidth="1"/>
    <col min="3334" max="3335" width="14.453125" style="780" customWidth="1"/>
    <col min="3336" max="3336" width="37.453125" style="780" customWidth="1"/>
    <col min="3337" max="3338" width="11" style="780" customWidth="1"/>
    <col min="3339" max="3348" width="9.81640625" style="780" customWidth="1"/>
    <col min="3349" max="3352" width="11" style="780" customWidth="1"/>
    <col min="3353" max="3353" width="14.453125" style="780" customWidth="1"/>
    <col min="3354" max="3354" width="4.1796875" style="780" customWidth="1"/>
    <col min="3355" max="3355" width="13.453125" style="780" customWidth="1"/>
    <col min="3356" max="3356" width="28.1796875" style="780" customWidth="1"/>
    <col min="3357" max="3357" width="11" style="780" customWidth="1"/>
    <col min="3358" max="3358" width="14.453125" style="780" customWidth="1"/>
    <col min="3359" max="3359" width="4.1796875" style="780" customWidth="1"/>
    <col min="3360" max="3361" width="11" style="780" customWidth="1"/>
    <col min="3362" max="3362" width="14.453125" style="780" customWidth="1"/>
    <col min="3363" max="3363" width="4.1796875" style="780" customWidth="1"/>
    <col min="3364" max="3364" width="14.453125" style="780" customWidth="1"/>
    <col min="3365" max="3560" width="11" style="780"/>
    <col min="3561" max="3561" width="43" style="780" customWidth="1"/>
    <col min="3562" max="3569" width="8.54296875" style="780" customWidth="1"/>
    <col min="3570" max="3570" width="28.453125" style="780" customWidth="1"/>
    <col min="3571" max="3571" width="5.54296875" style="780" customWidth="1"/>
    <col min="3572" max="3573" width="7.54296875" style="780" customWidth="1"/>
    <col min="3574" max="3579" width="8" style="780" customWidth="1"/>
    <col min="3580" max="3580" width="8.1796875" style="780" customWidth="1"/>
    <col min="3581" max="3581" width="8" style="780" customWidth="1"/>
    <col min="3582" max="3589" width="11" style="780" customWidth="1"/>
    <col min="3590" max="3591" width="14.453125" style="780" customWidth="1"/>
    <col min="3592" max="3592" width="37.453125" style="780" customWidth="1"/>
    <col min="3593" max="3594" width="11" style="780" customWidth="1"/>
    <col min="3595" max="3604" width="9.81640625" style="780" customWidth="1"/>
    <col min="3605" max="3608" width="11" style="780" customWidth="1"/>
    <col min="3609" max="3609" width="14.453125" style="780" customWidth="1"/>
    <col min="3610" max="3610" width="4.1796875" style="780" customWidth="1"/>
    <col min="3611" max="3611" width="13.453125" style="780" customWidth="1"/>
    <col min="3612" max="3612" width="28.1796875" style="780" customWidth="1"/>
    <col min="3613" max="3613" width="11" style="780" customWidth="1"/>
    <col min="3614" max="3614" width="14.453125" style="780" customWidth="1"/>
    <col min="3615" max="3615" width="4.1796875" style="780" customWidth="1"/>
    <col min="3616" max="3617" width="11" style="780" customWidth="1"/>
    <col min="3618" max="3618" width="14.453125" style="780" customWidth="1"/>
    <col min="3619" max="3619" width="4.1796875" style="780" customWidth="1"/>
    <col min="3620" max="3620" width="14.453125" style="780" customWidth="1"/>
    <col min="3621" max="3816" width="11" style="780"/>
    <col min="3817" max="3817" width="43" style="780" customWidth="1"/>
    <col min="3818" max="3825" width="8.54296875" style="780" customWidth="1"/>
    <col min="3826" max="3826" width="28.453125" style="780" customWidth="1"/>
    <col min="3827" max="3827" width="5.54296875" style="780" customWidth="1"/>
    <col min="3828" max="3829" width="7.54296875" style="780" customWidth="1"/>
    <col min="3830" max="3835" width="8" style="780" customWidth="1"/>
    <col min="3836" max="3836" width="8.1796875" style="780" customWidth="1"/>
    <col min="3837" max="3837" width="8" style="780" customWidth="1"/>
    <col min="3838" max="3845" width="11" style="780" customWidth="1"/>
    <col min="3846" max="3847" width="14.453125" style="780" customWidth="1"/>
    <col min="3848" max="3848" width="37.453125" style="780" customWidth="1"/>
    <col min="3849" max="3850" width="11" style="780" customWidth="1"/>
    <col min="3851" max="3860" width="9.81640625" style="780" customWidth="1"/>
    <col min="3861" max="3864" width="11" style="780" customWidth="1"/>
    <col min="3865" max="3865" width="14.453125" style="780" customWidth="1"/>
    <col min="3866" max="3866" width="4.1796875" style="780" customWidth="1"/>
    <col min="3867" max="3867" width="13.453125" style="780" customWidth="1"/>
    <col min="3868" max="3868" width="28.1796875" style="780" customWidth="1"/>
    <col min="3869" max="3869" width="11" style="780" customWidth="1"/>
    <col min="3870" max="3870" width="14.453125" style="780" customWidth="1"/>
    <col min="3871" max="3871" width="4.1796875" style="780" customWidth="1"/>
    <col min="3872" max="3873" width="11" style="780" customWidth="1"/>
    <col min="3874" max="3874" width="14.453125" style="780" customWidth="1"/>
    <col min="3875" max="3875" width="4.1796875" style="780" customWidth="1"/>
    <col min="3876" max="3876" width="14.453125" style="780" customWidth="1"/>
    <col min="3877" max="4072" width="11" style="780"/>
    <col min="4073" max="4073" width="43" style="780" customWidth="1"/>
    <col min="4074" max="4081" width="8.54296875" style="780" customWidth="1"/>
    <col min="4082" max="4082" width="28.453125" style="780" customWidth="1"/>
    <col min="4083" max="4083" width="5.54296875" style="780" customWidth="1"/>
    <col min="4084" max="4085" width="7.54296875" style="780" customWidth="1"/>
    <col min="4086" max="4091" width="8" style="780" customWidth="1"/>
    <col min="4092" max="4092" width="8.1796875" style="780" customWidth="1"/>
    <col min="4093" max="4093" width="8" style="780" customWidth="1"/>
    <col min="4094" max="4101" width="11" style="780" customWidth="1"/>
    <col min="4102" max="4103" width="14.453125" style="780" customWidth="1"/>
    <col min="4104" max="4104" width="37.453125" style="780" customWidth="1"/>
    <col min="4105" max="4106" width="11" style="780" customWidth="1"/>
    <col min="4107" max="4116" width="9.81640625" style="780" customWidth="1"/>
    <col min="4117" max="4120" width="11" style="780" customWidth="1"/>
    <col min="4121" max="4121" width="14.453125" style="780" customWidth="1"/>
    <col min="4122" max="4122" width="4.1796875" style="780" customWidth="1"/>
    <col min="4123" max="4123" width="13.453125" style="780" customWidth="1"/>
    <col min="4124" max="4124" width="28.1796875" style="780" customWidth="1"/>
    <col min="4125" max="4125" width="11" style="780" customWidth="1"/>
    <col min="4126" max="4126" width="14.453125" style="780" customWidth="1"/>
    <col min="4127" max="4127" width="4.1796875" style="780" customWidth="1"/>
    <col min="4128" max="4129" width="11" style="780" customWidth="1"/>
    <col min="4130" max="4130" width="14.453125" style="780" customWidth="1"/>
    <col min="4131" max="4131" width="4.1796875" style="780" customWidth="1"/>
    <col min="4132" max="4132" width="14.453125" style="780" customWidth="1"/>
    <col min="4133" max="4328" width="11" style="780"/>
    <col min="4329" max="4329" width="43" style="780" customWidth="1"/>
    <col min="4330" max="4337" width="8.54296875" style="780" customWidth="1"/>
    <col min="4338" max="4338" width="28.453125" style="780" customWidth="1"/>
    <col min="4339" max="4339" width="5.54296875" style="780" customWidth="1"/>
    <col min="4340" max="4341" width="7.54296875" style="780" customWidth="1"/>
    <col min="4342" max="4347" width="8" style="780" customWidth="1"/>
    <col min="4348" max="4348" width="8.1796875" style="780" customWidth="1"/>
    <col min="4349" max="4349" width="8" style="780" customWidth="1"/>
    <col min="4350" max="4357" width="11" style="780" customWidth="1"/>
    <col min="4358" max="4359" width="14.453125" style="780" customWidth="1"/>
    <col min="4360" max="4360" width="37.453125" style="780" customWidth="1"/>
    <col min="4361" max="4362" width="11" style="780" customWidth="1"/>
    <col min="4363" max="4372" width="9.81640625" style="780" customWidth="1"/>
    <col min="4373" max="4376" width="11" style="780" customWidth="1"/>
    <col min="4377" max="4377" width="14.453125" style="780" customWidth="1"/>
    <col min="4378" max="4378" width="4.1796875" style="780" customWidth="1"/>
    <col min="4379" max="4379" width="13.453125" style="780" customWidth="1"/>
    <col min="4380" max="4380" width="28.1796875" style="780" customWidth="1"/>
    <col min="4381" max="4381" width="11" style="780" customWidth="1"/>
    <col min="4382" max="4382" width="14.453125" style="780" customWidth="1"/>
    <col min="4383" max="4383" width="4.1796875" style="780" customWidth="1"/>
    <col min="4384" max="4385" width="11" style="780" customWidth="1"/>
    <col min="4386" max="4386" width="14.453125" style="780" customWidth="1"/>
    <col min="4387" max="4387" width="4.1796875" style="780" customWidth="1"/>
    <col min="4388" max="4388" width="14.453125" style="780" customWidth="1"/>
    <col min="4389" max="4584" width="11" style="780"/>
    <col min="4585" max="4585" width="43" style="780" customWidth="1"/>
    <col min="4586" max="4593" width="8.54296875" style="780" customWidth="1"/>
    <col min="4594" max="4594" width="28.453125" style="780" customWidth="1"/>
    <col min="4595" max="4595" width="5.54296875" style="780" customWidth="1"/>
    <col min="4596" max="4597" width="7.54296875" style="780" customWidth="1"/>
    <col min="4598" max="4603" width="8" style="780" customWidth="1"/>
    <col min="4604" max="4604" width="8.1796875" style="780" customWidth="1"/>
    <col min="4605" max="4605" width="8" style="780" customWidth="1"/>
    <col min="4606" max="4613" width="11" style="780" customWidth="1"/>
    <col min="4614" max="4615" width="14.453125" style="780" customWidth="1"/>
    <col min="4616" max="4616" width="37.453125" style="780" customWidth="1"/>
    <col min="4617" max="4618" width="11" style="780" customWidth="1"/>
    <col min="4619" max="4628" width="9.81640625" style="780" customWidth="1"/>
    <col min="4629" max="4632" width="11" style="780" customWidth="1"/>
    <col min="4633" max="4633" width="14.453125" style="780" customWidth="1"/>
    <col min="4634" max="4634" width="4.1796875" style="780" customWidth="1"/>
    <col min="4635" max="4635" width="13.453125" style="780" customWidth="1"/>
    <col min="4636" max="4636" width="28.1796875" style="780" customWidth="1"/>
    <col min="4637" max="4637" width="11" style="780" customWidth="1"/>
    <col min="4638" max="4638" width="14.453125" style="780" customWidth="1"/>
    <col min="4639" max="4639" width="4.1796875" style="780" customWidth="1"/>
    <col min="4640" max="4641" width="11" style="780" customWidth="1"/>
    <col min="4642" max="4642" width="14.453125" style="780" customWidth="1"/>
    <col min="4643" max="4643" width="4.1796875" style="780" customWidth="1"/>
    <col min="4644" max="4644" width="14.453125" style="780" customWidth="1"/>
    <col min="4645" max="4840" width="11" style="780"/>
    <col min="4841" max="4841" width="43" style="780" customWidth="1"/>
    <col min="4842" max="4849" width="8.54296875" style="780" customWidth="1"/>
    <col min="4850" max="4850" width="28.453125" style="780" customWidth="1"/>
    <col min="4851" max="4851" width="5.54296875" style="780" customWidth="1"/>
    <col min="4852" max="4853" width="7.54296875" style="780" customWidth="1"/>
    <col min="4854" max="4859" width="8" style="780" customWidth="1"/>
    <col min="4860" max="4860" width="8.1796875" style="780" customWidth="1"/>
    <col min="4861" max="4861" width="8" style="780" customWidth="1"/>
    <col min="4862" max="4869" width="11" style="780" customWidth="1"/>
    <col min="4870" max="4871" width="14.453125" style="780" customWidth="1"/>
    <col min="4872" max="4872" width="37.453125" style="780" customWidth="1"/>
    <col min="4873" max="4874" width="11" style="780" customWidth="1"/>
    <col min="4875" max="4884" width="9.81640625" style="780" customWidth="1"/>
    <col min="4885" max="4888" width="11" style="780" customWidth="1"/>
    <col min="4889" max="4889" width="14.453125" style="780" customWidth="1"/>
    <col min="4890" max="4890" width="4.1796875" style="780" customWidth="1"/>
    <col min="4891" max="4891" width="13.453125" style="780" customWidth="1"/>
    <col min="4892" max="4892" width="28.1796875" style="780" customWidth="1"/>
    <col min="4893" max="4893" width="11" style="780" customWidth="1"/>
    <col min="4894" max="4894" width="14.453125" style="780" customWidth="1"/>
    <col min="4895" max="4895" width="4.1796875" style="780" customWidth="1"/>
    <col min="4896" max="4897" width="11" style="780" customWidth="1"/>
    <col min="4898" max="4898" width="14.453125" style="780" customWidth="1"/>
    <col min="4899" max="4899" width="4.1796875" style="780" customWidth="1"/>
    <col min="4900" max="4900" width="14.453125" style="780" customWidth="1"/>
    <col min="4901" max="5096" width="11" style="780"/>
    <col min="5097" max="5097" width="43" style="780" customWidth="1"/>
    <col min="5098" max="5105" width="8.54296875" style="780" customWidth="1"/>
    <col min="5106" max="5106" width="28.453125" style="780" customWidth="1"/>
    <col min="5107" max="5107" width="5.54296875" style="780" customWidth="1"/>
    <col min="5108" max="5109" width="7.54296875" style="780" customWidth="1"/>
    <col min="5110" max="5115" width="8" style="780" customWidth="1"/>
    <col min="5116" max="5116" width="8.1796875" style="780" customWidth="1"/>
    <col min="5117" max="5117" width="8" style="780" customWidth="1"/>
    <col min="5118" max="5125" width="11" style="780" customWidth="1"/>
    <col min="5126" max="5127" width="14.453125" style="780" customWidth="1"/>
    <col min="5128" max="5128" width="37.453125" style="780" customWidth="1"/>
    <col min="5129" max="5130" width="11" style="780" customWidth="1"/>
    <col min="5131" max="5140" width="9.81640625" style="780" customWidth="1"/>
    <col min="5141" max="5144" width="11" style="780" customWidth="1"/>
    <col min="5145" max="5145" width="14.453125" style="780" customWidth="1"/>
    <col min="5146" max="5146" width="4.1796875" style="780" customWidth="1"/>
    <col min="5147" max="5147" width="13.453125" style="780" customWidth="1"/>
    <col min="5148" max="5148" width="28.1796875" style="780" customWidth="1"/>
    <col min="5149" max="5149" width="11" style="780" customWidth="1"/>
    <col min="5150" max="5150" width="14.453125" style="780" customWidth="1"/>
    <col min="5151" max="5151" width="4.1796875" style="780" customWidth="1"/>
    <col min="5152" max="5153" width="11" style="780" customWidth="1"/>
    <col min="5154" max="5154" width="14.453125" style="780" customWidth="1"/>
    <col min="5155" max="5155" width="4.1796875" style="780" customWidth="1"/>
    <col min="5156" max="5156" width="14.453125" style="780" customWidth="1"/>
    <col min="5157" max="5352" width="11" style="780"/>
    <col min="5353" max="5353" width="43" style="780" customWidth="1"/>
    <col min="5354" max="5361" width="8.54296875" style="780" customWidth="1"/>
    <col min="5362" max="5362" width="28.453125" style="780" customWidth="1"/>
    <col min="5363" max="5363" width="5.54296875" style="780" customWidth="1"/>
    <col min="5364" max="5365" width="7.54296875" style="780" customWidth="1"/>
    <col min="5366" max="5371" width="8" style="780" customWidth="1"/>
    <col min="5372" max="5372" width="8.1796875" style="780" customWidth="1"/>
    <col min="5373" max="5373" width="8" style="780" customWidth="1"/>
    <col min="5374" max="5381" width="11" style="780" customWidth="1"/>
    <col min="5382" max="5383" width="14.453125" style="780" customWidth="1"/>
    <col min="5384" max="5384" width="37.453125" style="780" customWidth="1"/>
    <col min="5385" max="5386" width="11" style="780" customWidth="1"/>
    <col min="5387" max="5396" width="9.81640625" style="780" customWidth="1"/>
    <col min="5397" max="5400" width="11" style="780" customWidth="1"/>
    <col min="5401" max="5401" width="14.453125" style="780" customWidth="1"/>
    <col min="5402" max="5402" width="4.1796875" style="780" customWidth="1"/>
    <col min="5403" max="5403" width="13.453125" style="780" customWidth="1"/>
    <col min="5404" max="5404" width="28.1796875" style="780" customWidth="1"/>
    <col min="5405" max="5405" width="11" style="780" customWidth="1"/>
    <col min="5406" max="5406" width="14.453125" style="780" customWidth="1"/>
    <col min="5407" max="5407" width="4.1796875" style="780" customWidth="1"/>
    <col min="5408" max="5409" width="11" style="780" customWidth="1"/>
    <col min="5410" max="5410" width="14.453125" style="780" customWidth="1"/>
    <col min="5411" max="5411" width="4.1796875" style="780" customWidth="1"/>
    <col min="5412" max="5412" width="14.453125" style="780" customWidth="1"/>
    <col min="5413" max="5608" width="11" style="780"/>
    <col min="5609" max="5609" width="43" style="780" customWidth="1"/>
    <col min="5610" max="5617" width="8.54296875" style="780" customWidth="1"/>
    <col min="5618" max="5618" width="28.453125" style="780" customWidth="1"/>
    <col min="5619" max="5619" width="5.54296875" style="780" customWidth="1"/>
    <col min="5620" max="5621" width="7.54296875" style="780" customWidth="1"/>
    <col min="5622" max="5627" width="8" style="780" customWidth="1"/>
    <col min="5628" max="5628" width="8.1796875" style="780" customWidth="1"/>
    <col min="5629" max="5629" width="8" style="780" customWidth="1"/>
    <col min="5630" max="5637" width="11" style="780" customWidth="1"/>
    <col min="5638" max="5639" width="14.453125" style="780" customWidth="1"/>
    <col min="5640" max="5640" width="37.453125" style="780" customWidth="1"/>
    <col min="5641" max="5642" width="11" style="780" customWidth="1"/>
    <col min="5643" max="5652" width="9.81640625" style="780" customWidth="1"/>
    <col min="5653" max="5656" width="11" style="780" customWidth="1"/>
    <col min="5657" max="5657" width="14.453125" style="780" customWidth="1"/>
    <col min="5658" max="5658" width="4.1796875" style="780" customWidth="1"/>
    <col min="5659" max="5659" width="13.453125" style="780" customWidth="1"/>
    <col min="5660" max="5660" width="28.1796875" style="780" customWidth="1"/>
    <col min="5661" max="5661" width="11" style="780" customWidth="1"/>
    <col min="5662" max="5662" width="14.453125" style="780" customWidth="1"/>
    <col min="5663" max="5663" width="4.1796875" style="780" customWidth="1"/>
    <col min="5664" max="5665" width="11" style="780" customWidth="1"/>
    <col min="5666" max="5666" width="14.453125" style="780" customWidth="1"/>
    <col min="5667" max="5667" width="4.1796875" style="780" customWidth="1"/>
    <col min="5668" max="5668" width="14.453125" style="780" customWidth="1"/>
    <col min="5669" max="5864" width="11" style="780"/>
    <col min="5865" max="5865" width="43" style="780" customWidth="1"/>
    <col min="5866" max="5873" width="8.54296875" style="780" customWidth="1"/>
    <col min="5874" max="5874" width="28.453125" style="780" customWidth="1"/>
    <col min="5875" max="5875" width="5.54296875" style="780" customWidth="1"/>
    <col min="5876" max="5877" width="7.54296875" style="780" customWidth="1"/>
    <col min="5878" max="5883" width="8" style="780" customWidth="1"/>
    <col min="5884" max="5884" width="8.1796875" style="780" customWidth="1"/>
    <col min="5885" max="5885" width="8" style="780" customWidth="1"/>
    <col min="5886" max="5893" width="11" style="780" customWidth="1"/>
    <col min="5894" max="5895" width="14.453125" style="780" customWidth="1"/>
    <col min="5896" max="5896" width="37.453125" style="780" customWidth="1"/>
    <col min="5897" max="5898" width="11" style="780" customWidth="1"/>
    <col min="5899" max="5908" width="9.81640625" style="780" customWidth="1"/>
    <col min="5909" max="5912" width="11" style="780" customWidth="1"/>
    <col min="5913" max="5913" width="14.453125" style="780" customWidth="1"/>
    <col min="5914" max="5914" width="4.1796875" style="780" customWidth="1"/>
    <col min="5915" max="5915" width="13.453125" style="780" customWidth="1"/>
    <col min="5916" max="5916" width="28.1796875" style="780" customWidth="1"/>
    <col min="5917" max="5917" width="11" style="780" customWidth="1"/>
    <col min="5918" max="5918" width="14.453125" style="780" customWidth="1"/>
    <col min="5919" max="5919" width="4.1796875" style="780" customWidth="1"/>
    <col min="5920" max="5921" width="11" style="780" customWidth="1"/>
    <col min="5922" max="5922" width="14.453125" style="780" customWidth="1"/>
    <col min="5923" max="5923" width="4.1796875" style="780" customWidth="1"/>
    <col min="5924" max="5924" width="14.453125" style="780" customWidth="1"/>
    <col min="5925" max="6120" width="11" style="780"/>
    <col min="6121" max="6121" width="43" style="780" customWidth="1"/>
    <col min="6122" max="6129" width="8.54296875" style="780" customWidth="1"/>
    <col min="6130" max="6130" width="28.453125" style="780" customWidth="1"/>
    <col min="6131" max="6131" width="5.54296875" style="780" customWidth="1"/>
    <col min="6132" max="6133" width="7.54296875" style="780" customWidth="1"/>
    <col min="6134" max="6139" width="8" style="780" customWidth="1"/>
    <col min="6140" max="6140" width="8.1796875" style="780" customWidth="1"/>
    <col min="6141" max="6141" width="8" style="780" customWidth="1"/>
    <col min="6142" max="6149" width="11" style="780" customWidth="1"/>
    <col min="6150" max="6151" width="14.453125" style="780" customWidth="1"/>
    <col min="6152" max="6152" width="37.453125" style="780" customWidth="1"/>
    <col min="6153" max="6154" width="11" style="780" customWidth="1"/>
    <col min="6155" max="6164" width="9.81640625" style="780" customWidth="1"/>
    <col min="6165" max="6168" width="11" style="780" customWidth="1"/>
    <col min="6169" max="6169" width="14.453125" style="780" customWidth="1"/>
    <col min="6170" max="6170" width="4.1796875" style="780" customWidth="1"/>
    <col min="6171" max="6171" width="13.453125" style="780" customWidth="1"/>
    <col min="6172" max="6172" width="28.1796875" style="780" customWidth="1"/>
    <col min="6173" max="6173" width="11" style="780" customWidth="1"/>
    <col min="6174" max="6174" width="14.453125" style="780" customWidth="1"/>
    <col min="6175" max="6175" width="4.1796875" style="780" customWidth="1"/>
    <col min="6176" max="6177" width="11" style="780" customWidth="1"/>
    <col min="6178" max="6178" width="14.453125" style="780" customWidth="1"/>
    <col min="6179" max="6179" width="4.1796875" style="780" customWidth="1"/>
    <col min="6180" max="6180" width="14.453125" style="780" customWidth="1"/>
    <col min="6181" max="6376" width="11" style="780"/>
    <col min="6377" max="6377" width="43" style="780" customWidth="1"/>
    <col min="6378" max="6385" width="8.54296875" style="780" customWidth="1"/>
    <col min="6386" max="6386" width="28.453125" style="780" customWidth="1"/>
    <col min="6387" max="6387" width="5.54296875" style="780" customWidth="1"/>
    <col min="6388" max="6389" width="7.54296875" style="780" customWidth="1"/>
    <col min="6390" max="6395" width="8" style="780" customWidth="1"/>
    <col min="6396" max="6396" width="8.1796875" style="780" customWidth="1"/>
    <col min="6397" max="6397" width="8" style="780" customWidth="1"/>
    <col min="6398" max="6405" width="11" style="780" customWidth="1"/>
    <col min="6406" max="6407" width="14.453125" style="780" customWidth="1"/>
    <col min="6408" max="6408" width="37.453125" style="780" customWidth="1"/>
    <col min="6409" max="6410" width="11" style="780" customWidth="1"/>
    <col min="6411" max="6420" width="9.81640625" style="780" customWidth="1"/>
    <col min="6421" max="6424" width="11" style="780" customWidth="1"/>
    <col min="6425" max="6425" width="14.453125" style="780" customWidth="1"/>
    <col min="6426" max="6426" width="4.1796875" style="780" customWidth="1"/>
    <col min="6427" max="6427" width="13.453125" style="780" customWidth="1"/>
    <col min="6428" max="6428" width="28.1796875" style="780" customWidth="1"/>
    <col min="6429" max="6429" width="11" style="780" customWidth="1"/>
    <col min="6430" max="6430" width="14.453125" style="780" customWidth="1"/>
    <col min="6431" max="6431" width="4.1796875" style="780" customWidth="1"/>
    <col min="6432" max="6433" width="11" style="780" customWidth="1"/>
    <col min="6434" max="6434" width="14.453125" style="780" customWidth="1"/>
    <col min="6435" max="6435" width="4.1796875" style="780" customWidth="1"/>
    <col min="6436" max="6436" width="14.453125" style="780" customWidth="1"/>
    <col min="6437" max="6632" width="11" style="780"/>
    <col min="6633" max="6633" width="43" style="780" customWidth="1"/>
    <col min="6634" max="6641" width="8.54296875" style="780" customWidth="1"/>
    <col min="6642" max="6642" width="28.453125" style="780" customWidth="1"/>
    <col min="6643" max="6643" width="5.54296875" style="780" customWidth="1"/>
    <col min="6644" max="6645" width="7.54296875" style="780" customWidth="1"/>
    <col min="6646" max="6651" width="8" style="780" customWidth="1"/>
    <col min="6652" max="6652" width="8.1796875" style="780" customWidth="1"/>
    <col min="6653" max="6653" width="8" style="780" customWidth="1"/>
    <col min="6654" max="6661" width="11" style="780" customWidth="1"/>
    <col min="6662" max="6663" width="14.453125" style="780" customWidth="1"/>
    <col min="6664" max="6664" width="37.453125" style="780" customWidth="1"/>
    <col min="6665" max="6666" width="11" style="780" customWidth="1"/>
    <col min="6667" max="6676" width="9.81640625" style="780" customWidth="1"/>
    <col min="6677" max="6680" width="11" style="780" customWidth="1"/>
    <col min="6681" max="6681" width="14.453125" style="780" customWidth="1"/>
    <col min="6682" max="6682" width="4.1796875" style="780" customWidth="1"/>
    <col min="6683" max="6683" width="13.453125" style="780" customWidth="1"/>
    <col min="6684" max="6684" width="28.1796875" style="780" customWidth="1"/>
    <col min="6685" max="6685" width="11" style="780" customWidth="1"/>
    <col min="6686" max="6686" width="14.453125" style="780" customWidth="1"/>
    <col min="6687" max="6687" width="4.1796875" style="780" customWidth="1"/>
    <col min="6688" max="6689" width="11" style="780" customWidth="1"/>
    <col min="6690" max="6690" width="14.453125" style="780" customWidth="1"/>
    <col min="6691" max="6691" width="4.1796875" style="780" customWidth="1"/>
    <col min="6692" max="6692" width="14.453125" style="780" customWidth="1"/>
    <col min="6693" max="6888" width="11" style="780"/>
    <col min="6889" max="6889" width="43" style="780" customWidth="1"/>
    <col min="6890" max="6897" width="8.54296875" style="780" customWidth="1"/>
    <col min="6898" max="6898" width="28.453125" style="780" customWidth="1"/>
    <col min="6899" max="6899" width="5.54296875" style="780" customWidth="1"/>
    <col min="6900" max="6901" width="7.54296875" style="780" customWidth="1"/>
    <col min="6902" max="6907" width="8" style="780" customWidth="1"/>
    <col min="6908" max="6908" width="8.1796875" style="780" customWidth="1"/>
    <col min="6909" max="6909" width="8" style="780" customWidth="1"/>
    <col min="6910" max="6917" width="11" style="780" customWidth="1"/>
    <col min="6918" max="6919" width="14.453125" style="780" customWidth="1"/>
    <col min="6920" max="6920" width="37.453125" style="780" customWidth="1"/>
    <col min="6921" max="6922" width="11" style="780" customWidth="1"/>
    <col min="6923" max="6932" width="9.81640625" style="780" customWidth="1"/>
    <col min="6933" max="6936" width="11" style="780" customWidth="1"/>
    <col min="6937" max="6937" width="14.453125" style="780" customWidth="1"/>
    <col min="6938" max="6938" width="4.1796875" style="780" customWidth="1"/>
    <col min="6939" max="6939" width="13.453125" style="780" customWidth="1"/>
    <col min="6940" max="6940" width="28.1796875" style="780" customWidth="1"/>
    <col min="6941" max="6941" width="11" style="780" customWidth="1"/>
    <col min="6942" max="6942" width="14.453125" style="780" customWidth="1"/>
    <col min="6943" max="6943" width="4.1796875" style="780" customWidth="1"/>
    <col min="6944" max="6945" width="11" style="780" customWidth="1"/>
    <col min="6946" max="6946" width="14.453125" style="780" customWidth="1"/>
    <col min="6947" max="6947" width="4.1796875" style="780" customWidth="1"/>
    <col min="6948" max="6948" width="14.453125" style="780" customWidth="1"/>
    <col min="6949" max="7144" width="11" style="780"/>
    <col min="7145" max="7145" width="43" style="780" customWidth="1"/>
    <col min="7146" max="7153" width="8.54296875" style="780" customWidth="1"/>
    <col min="7154" max="7154" width="28.453125" style="780" customWidth="1"/>
    <col min="7155" max="7155" width="5.54296875" style="780" customWidth="1"/>
    <col min="7156" max="7157" width="7.54296875" style="780" customWidth="1"/>
    <col min="7158" max="7163" width="8" style="780" customWidth="1"/>
    <col min="7164" max="7164" width="8.1796875" style="780" customWidth="1"/>
    <col min="7165" max="7165" width="8" style="780" customWidth="1"/>
    <col min="7166" max="7173" width="11" style="780" customWidth="1"/>
    <col min="7174" max="7175" width="14.453125" style="780" customWidth="1"/>
    <col min="7176" max="7176" width="37.453125" style="780" customWidth="1"/>
    <col min="7177" max="7178" width="11" style="780" customWidth="1"/>
    <col min="7179" max="7188" width="9.81640625" style="780" customWidth="1"/>
    <col min="7189" max="7192" width="11" style="780" customWidth="1"/>
    <col min="7193" max="7193" width="14.453125" style="780" customWidth="1"/>
    <col min="7194" max="7194" width="4.1796875" style="780" customWidth="1"/>
    <col min="7195" max="7195" width="13.453125" style="780" customWidth="1"/>
    <col min="7196" max="7196" width="28.1796875" style="780" customWidth="1"/>
    <col min="7197" max="7197" width="11" style="780" customWidth="1"/>
    <col min="7198" max="7198" width="14.453125" style="780" customWidth="1"/>
    <col min="7199" max="7199" width="4.1796875" style="780" customWidth="1"/>
    <col min="7200" max="7201" width="11" style="780" customWidth="1"/>
    <col min="7202" max="7202" width="14.453125" style="780" customWidth="1"/>
    <col min="7203" max="7203" width="4.1796875" style="780" customWidth="1"/>
    <col min="7204" max="7204" width="14.453125" style="780" customWidth="1"/>
    <col min="7205" max="7400" width="11" style="780"/>
    <col min="7401" max="7401" width="43" style="780" customWidth="1"/>
    <col min="7402" max="7409" width="8.54296875" style="780" customWidth="1"/>
    <col min="7410" max="7410" width="28.453125" style="780" customWidth="1"/>
    <col min="7411" max="7411" width="5.54296875" style="780" customWidth="1"/>
    <col min="7412" max="7413" width="7.54296875" style="780" customWidth="1"/>
    <col min="7414" max="7419" width="8" style="780" customWidth="1"/>
    <col min="7420" max="7420" width="8.1796875" style="780" customWidth="1"/>
    <col min="7421" max="7421" width="8" style="780" customWidth="1"/>
    <col min="7422" max="7429" width="11" style="780" customWidth="1"/>
    <col min="7430" max="7431" width="14.453125" style="780" customWidth="1"/>
    <col min="7432" max="7432" width="37.453125" style="780" customWidth="1"/>
    <col min="7433" max="7434" width="11" style="780" customWidth="1"/>
    <col min="7435" max="7444" width="9.81640625" style="780" customWidth="1"/>
    <col min="7445" max="7448" width="11" style="780" customWidth="1"/>
    <col min="7449" max="7449" width="14.453125" style="780" customWidth="1"/>
    <col min="7450" max="7450" width="4.1796875" style="780" customWidth="1"/>
    <col min="7451" max="7451" width="13.453125" style="780" customWidth="1"/>
    <col min="7452" max="7452" width="28.1796875" style="780" customWidth="1"/>
    <col min="7453" max="7453" width="11" style="780" customWidth="1"/>
    <col min="7454" max="7454" width="14.453125" style="780" customWidth="1"/>
    <col min="7455" max="7455" width="4.1796875" style="780" customWidth="1"/>
    <col min="7456" max="7457" width="11" style="780" customWidth="1"/>
    <col min="7458" max="7458" width="14.453125" style="780" customWidth="1"/>
    <col min="7459" max="7459" width="4.1796875" style="780" customWidth="1"/>
    <col min="7460" max="7460" width="14.453125" style="780" customWidth="1"/>
    <col min="7461" max="7656" width="11" style="780"/>
    <col min="7657" max="7657" width="43" style="780" customWidth="1"/>
    <col min="7658" max="7665" width="8.54296875" style="780" customWidth="1"/>
    <col min="7666" max="7666" width="28.453125" style="780" customWidth="1"/>
    <col min="7667" max="7667" width="5.54296875" style="780" customWidth="1"/>
    <col min="7668" max="7669" width="7.54296875" style="780" customWidth="1"/>
    <col min="7670" max="7675" width="8" style="780" customWidth="1"/>
    <col min="7676" max="7676" width="8.1796875" style="780" customWidth="1"/>
    <col min="7677" max="7677" width="8" style="780" customWidth="1"/>
    <col min="7678" max="7685" width="11" style="780" customWidth="1"/>
    <col min="7686" max="7687" width="14.453125" style="780" customWidth="1"/>
    <col min="7688" max="7688" width="37.453125" style="780" customWidth="1"/>
    <col min="7689" max="7690" width="11" style="780" customWidth="1"/>
    <col min="7691" max="7700" width="9.81640625" style="780" customWidth="1"/>
    <col min="7701" max="7704" width="11" style="780" customWidth="1"/>
    <col min="7705" max="7705" width="14.453125" style="780" customWidth="1"/>
    <col min="7706" max="7706" width="4.1796875" style="780" customWidth="1"/>
    <col min="7707" max="7707" width="13.453125" style="780" customWidth="1"/>
    <col min="7708" max="7708" width="28.1796875" style="780" customWidth="1"/>
    <col min="7709" max="7709" width="11" style="780" customWidth="1"/>
    <col min="7710" max="7710" width="14.453125" style="780" customWidth="1"/>
    <col min="7711" max="7711" width="4.1796875" style="780" customWidth="1"/>
    <col min="7712" max="7713" width="11" style="780" customWidth="1"/>
    <col min="7714" max="7714" width="14.453125" style="780" customWidth="1"/>
    <col min="7715" max="7715" width="4.1796875" style="780" customWidth="1"/>
    <col min="7716" max="7716" width="14.453125" style="780" customWidth="1"/>
    <col min="7717" max="7912" width="11" style="780"/>
    <col min="7913" max="7913" width="43" style="780" customWidth="1"/>
    <col min="7914" max="7921" width="8.54296875" style="780" customWidth="1"/>
    <col min="7922" max="7922" width="28.453125" style="780" customWidth="1"/>
    <col min="7923" max="7923" width="5.54296875" style="780" customWidth="1"/>
    <col min="7924" max="7925" width="7.54296875" style="780" customWidth="1"/>
    <col min="7926" max="7931" width="8" style="780" customWidth="1"/>
    <col min="7932" max="7932" width="8.1796875" style="780" customWidth="1"/>
    <col min="7933" max="7933" width="8" style="780" customWidth="1"/>
    <col min="7934" max="7941" width="11" style="780" customWidth="1"/>
    <col min="7942" max="7943" width="14.453125" style="780" customWidth="1"/>
    <col min="7944" max="7944" width="37.453125" style="780" customWidth="1"/>
    <col min="7945" max="7946" width="11" style="780" customWidth="1"/>
    <col min="7947" max="7956" width="9.81640625" style="780" customWidth="1"/>
    <col min="7957" max="7960" width="11" style="780" customWidth="1"/>
    <col min="7961" max="7961" width="14.453125" style="780" customWidth="1"/>
    <col min="7962" max="7962" width="4.1796875" style="780" customWidth="1"/>
    <col min="7963" max="7963" width="13.453125" style="780" customWidth="1"/>
    <col min="7964" max="7964" width="28.1796875" style="780" customWidth="1"/>
    <col min="7965" max="7965" width="11" style="780" customWidth="1"/>
    <col min="7966" max="7966" width="14.453125" style="780" customWidth="1"/>
    <col min="7967" max="7967" width="4.1796875" style="780" customWidth="1"/>
    <col min="7968" max="7969" width="11" style="780" customWidth="1"/>
    <col min="7970" max="7970" width="14.453125" style="780" customWidth="1"/>
    <col min="7971" max="7971" width="4.1796875" style="780" customWidth="1"/>
    <col min="7972" max="7972" width="14.453125" style="780" customWidth="1"/>
    <col min="7973" max="8168" width="11" style="780"/>
    <col min="8169" max="8169" width="43" style="780" customWidth="1"/>
    <col min="8170" max="8177" width="8.54296875" style="780" customWidth="1"/>
    <col min="8178" max="8178" width="28.453125" style="780" customWidth="1"/>
    <col min="8179" max="8179" width="5.54296875" style="780" customWidth="1"/>
    <col min="8180" max="8181" width="7.54296875" style="780" customWidth="1"/>
    <col min="8182" max="8187" width="8" style="780" customWidth="1"/>
    <col min="8188" max="8188" width="8.1796875" style="780" customWidth="1"/>
    <col min="8189" max="8189" width="8" style="780" customWidth="1"/>
    <col min="8190" max="8197" width="11" style="780" customWidth="1"/>
    <col min="8198" max="8199" width="14.453125" style="780" customWidth="1"/>
    <col min="8200" max="8200" width="37.453125" style="780" customWidth="1"/>
    <col min="8201" max="8202" width="11" style="780" customWidth="1"/>
    <col min="8203" max="8212" width="9.81640625" style="780" customWidth="1"/>
    <col min="8213" max="8216" width="11" style="780" customWidth="1"/>
    <col min="8217" max="8217" width="14.453125" style="780" customWidth="1"/>
    <col min="8218" max="8218" width="4.1796875" style="780" customWidth="1"/>
    <col min="8219" max="8219" width="13.453125" style="780" customWidth="1"/>
    <col min="8220" max="8220" width="28.1796875" style="780" customWidth="1"/>
    <col min="8221" max="8221" width="11" style="780" customWidth="1"/>
    <col min="8222" max="8222" width="14.453125" style="780" customWidth="1"/>
    <col min="8223" max="8223" width="4.1796875" style="780" customWidth="1"/>
    <col min="8224" max="8225" width="11" style="780" customWidth="1"/>
    <col min="8226" max="8226" width="14.453125" style="780" customWidth="1"/>
    <col min="8227" max="8227" width="4.1796875" style="780" customWidth="1"/>
    <col min="8228" max="8228" width="14.453125" style="780" customWidth="1"/>
    <col min="8229" max="8424" width="11" style="780"/>
    <col min="8425" max="8425" width="43" style="780" customWidth="1"/>
    <col min="8426" max="8433" width="8.54296875" style="780" customWidth="1"/>
    <col min="8434" max="8434" width="28.453125" style="780" customWidth="1"/>
    <col min="8435" max="8435" width="5.54296875" style="780" customWidth="1"/>
    <col min="8436" max="8437" width="7.54296875" style="780" customWidth="1"/>
    <col min="8438" max="8443" width="8" style="780" customWidth="1"/>
    <col min="8444" max="8444" width="8.1796875" style="780" customWidth="1"/>
    <col min="8445" max="8445" width="8" style="780" customWidth="1"/>
    <col min="8446" max="8453" width="11" style="780" customWidth="1"/>
    <col min="8454" max="8455" width="14.453125" style="780" customWidth="1"/>
    <col min="8456" max="8456" width="37.453125" style="780" customWidth="1"/>
    <col min="8457" max="8458" width="11" style="780" customWidth="1"/>
    <col min="8459" max="8468" width="9.81640625" style="780" customWidth="1"/>
    <col min="8469" max="8472" width="11" style="780" customWidth="1"/>
    <col min="8473" max="8473" width="14.453125" style="780" customWidth="1"/>
    <col min="8474" max="8474" width="4.1796875" style="780" customWidth="1"/>
    <col min="8475" max="8475" width="13.453125" style="780" customWidth="1"/>
    <col min="8476" max="8476" width="28.1796875" style="780" customWidth="1"/>
    <col min="8477" max="8477" width="11" style="780" customWidth="1"/>
    <col min="8478" max="8478" width="14.453125" style="780" customWidth="1"/>
    <col min="8479" max="8479" width="4.1796875" style="780" customWidth="1"/>
    <col min="8480" max="8481" width="11" style="780" customWidth="1"/>
    <col min="8482" max="8482" width="14.453125" style="780" customWidth="1"/>
    <col min="8483" max="8483" width="4.1796875" style="780" customWidth="1"/>
    <col min="8484" max="8484" width="14.453125" style="780" customWidth="1"/>
    <col min="8485" max="8680" width="11" style="780"/>
    <col min="8681" max="8681" width="43" style="780" customWidth="1"/>
    <col min="8682" max="8689" width="8.54296875" style="780" customWidth="1"/>
    <col min="8690" max="8690" width="28.453125" style="780" customWidth="1"/>
    <col min="8691" max="8691" width="5.54296875" style="780" customWidth="1"/>
    <col min="8692" max="8693" width="7.54296875" style="780" customWidth="1"/>
    <col min="8694" max="8699" width="8" style="780" customWidth="1"/>
    <col min="8700" max="8700" width="8.1796875" style="780" customWidth="1"/>
    <col min="8701" max="8701" width="8" style="780" customWidth="1"/>
    <col min="8702" max="8709" width="11" style="780" customWidth="1"/>
    <col min="8710" max="8711" width="14.453125" style="780" customWidth="1"/>
    <col min="8712" max="8712" width="37.453125" style="780" customWidth="1"/>
    <col min="8713" max="8714" width="11" style="780" customWidth="1"/>
    <col min="8715" max="8724" width="9.81640625" style="780" customWidth="1"/>
    <col min="8725" max="8728" width="11" style="780" customWidth="1"/>
    <col min="8729" max="8729" width="14.453125" style="780" customWidth="1"/>
    <col min="8730" max="8730" width="4.1796875" style="780" customWidth="1"/>
    <col min="8731" max="8731" width="13.453125" style="780" customWidth="1"/>
    <col min="8732" max="8732" width="28.1796875" style="780" customWidth="1"/>
    <col min="8733" max="8733" width="11" style="780" customWidth="1"/>
    <col min="8734" max="8734" width="14.453125" style="780" customWidth="1"/>
    <col min="8735" max="8735" width="4.1796875" style="780" customWidth="1"/>
    <col min="8736" max="8737" width="11" style="780" customWidth="1"/>
    <col min="8738" max="8738" width="14.453125" style="780" customWidth="1"/>
    <col min="8739" max="8739" width="4.1796875" style="780" customWidth="1"/>
    <col min="8740" max="8740" width="14.453125" style="780" customWidth="1"/>
    <col min="8741" max="8936" width="11" style="780"/>
    <col min="8937" max="8937" width="43" style="780" customWidth="1"/>
    <col min="8938" max="8945" width="8.54296875" style="780" customWidth="1"/>
    <col min="8946" max="8946" width="28.453125" style="780" customWidth="1"/>
    <col min="8947" max="8947" width="5.54296875" style="780" customWidth="1"/>
    <col min="8948" max="8949" width="7.54296875" style="780" customWidth="1"/>
    <col min="8950" max="8955" width="8" style="780" customWidth="1"/>
    <col min="8956" max="8956" width="8.1796875" style="780" customWidth="1"/>
    <col min="8957" max="8957" width="8" style="780" customWidth="1"/>
    <col min="8958" max="8965" width="11" style="780" customWidth="1"/>
    <col min="8966" max="8967" width="14.453125" style="780" customWidth="1"/>
    <col min="8968" max="8968" width="37.453125" style="780" customWidth="1"/>
    <col min="8969" max="8970" width="11" style="780" customWidth="1"/>
    <col min="8971" max="8980" width="9.81640625" style="780" customWidth="1"/>
    <col min="8981" max="8984" width="11" style="780" customWidth="1"/>
    <col min="8985" max="8985" width="14.453125" style="780" customWidth="1"/>
    <col min="8986" max="8986" width="4.1796875" style="780" customWidth="1"/>
    <col min="8987" max="8987" width="13.453125" style="780" customWidth="1"/>
    <col min="8988" max="8988" width="28.1796875" style="780" customWidth="1"/>
    <col min="8989" max="8989" width="11" style="780" customWidth="1"/>
    <col min="8990" max="8990" width="14.453125" style="780" customWidth="1"/>
    <col min="8991" max="8991" width="4.1796875" style="780" customWidth="1"/>
    <col min="8992" max="8993" width="11" style="780" customWidth="1"/>
    <col min="8994" max="8994" width="14.453125" style="780" customWidth="1"/>
    <col min="8995" max="8995" width="4.1796875" style="780" customWidth="1"/>
    <col min="8996" max="8996" width="14.453125" style="780" customWidth="1"/>
    <col min="8997" max="9192" width="11" style="780"/>
    <col min="9193" max="9193" width="43" style="780" customWidth="1"/>
    <col min="9194" max="9201" width="8.54296875" style="780" customWidth="1"/>
    <col min="9202" max="9202" width="28.453125" style="780" customWidth="1"/>
    <col min="9203" max="9203" width="5.54296875" style="780" customWidth="1"/>
    <col min="9204" max="9205" width="7.54296875" style="780" customWidth="1"/>
    <col min="9206" max="9211" width="8" style="780" customWidth="1"/>
    <col min="9212" max="9212" width="8.1796875" style="780" customWidth="1"/>
    <col min="9213" max="9213" width="8" style="780" customWidth="1"/>
    <col min="9214" max="9221" width="11" style="780" customWidth="1"/>
    <col min="9222" max="9223" width="14.453125" style="780" customWidth="1"/>
    <col min="9224" max="9224" width="37.453125" style="780" customWidth="1"/>
    <col min="9225" max="9226" width="11" style="780" customWidth="1"/>
    <col min="9227" max="9236" width="9.81640625" style="780" customWidth="1"/>
    <col min="9237" max="9240" width="11" style="780" customWidth="1"/>
    <col min="9241" max="9241" width="14.453125" style="780" customWidth="1"/>
    <col min="9242" max="9242" width="4.1796875" style="780" customWidth="1"/>
    <col min="9243" max="9243" width="13.453125" style="780" customWidth="1"/>
    <col min="9244" max="9244" width="28.1796875" style="780" customWidth="1"/>
    <col min="9245" max="9245" width="11" style="780" customWidth="1"/>
    <col min="9246" max="9246" width="14.453125" style="780" customWidth="1"/>
    <col min="9247" max="9247" width="4.1796875" style="780" customWidth="1"/>
    <col min="9248" max="9249" width="11" style="780" customWidth="1"/>
    <col min="9250" max="9250" width="14.453125" style="780" customWidth="1"/>
    <col min="9251" max="9251" width="4.1796875" style="780" customWidth="1"/>
    <col min="9252" max="9252" width="14.453125" style="780" customWidth="1"/>
    <col min="9253" max="9448" width="11" style="780"/>
    <col min="9449" max="9449" width="43" style="780" customWidth="1"/>
    <col min="9450" max="9457" width="8.54296875" style="780" customWidth="1"/>
    <col min="9458" max="9458" width="28.453125" style="780" customWidth="1"/>
    <col min="9459" max="9459" width="5.54296875" style="780" customWidth="1"/>
    <col min="9460" max="9461" width="7.54296875" style="780" customWidth="1"/>
    <col min="9462" max="9467" width="8" style="780" customWidth="1"/>
    <col min="9468" max="9468" width="8.1796875" style="780" customWidth="1"/>
    <col min="9469" max="9469" width="8" style="780" customWidth="1"/>
    <col min="9470" max="9477" width="11" style="780" customWidth="1"/>
    <col min="9478" max="9479" width="14.453125" style="780" customWidth="1"/>
    <col min="9480" max="9480" width="37.453125" style="780" customWidth="1"/>
    <col min="9481" max="9482" width="11" style="780" customWidth="1"/>
    <col min="9483" max="9492" width="9.81640625" style="780" customWidth="1"/>
    <col min="9493" max="9496" width="11" style="780" customWidth="1"/>
    <col min="9497" max="9497" width="14.453125" style="780" customWidth="1"/>
    <col min="9498" max="9498" width="4.1796875" style="780" customWidth="1"/>
    <col min="9499" max="9499" width="13.453125" style="780" customWidth="1"/>
    <col min="9500" max="9500" width="28.1796875" style="780" customWidth="1"/>
    <col min="9501" max="9501" width="11" style="780" customWidth="1"/>
    <col min="9502" max="9502" width="14.453125" style="780" customWidth="1"/>
    <col min="9503" max="9503" width="4.1796875" style="780" customWidth="1"/>
    <col min="9504" max="9505" width="11" style="780" customWidth="1"/>
    <col min="9506" max="9506" width="14.453125" style="780" customWidth="1"/>
    <col min="9507" max="9507" width="4.1796875" style="780" customWidth="1"/>
    <col min="9508" max="9508" width="14.453125" style="780" customWidth="1"/>
    <col min="9509" max="9704" width="11" style="780"/>
    <col min="9705" max="9705" width="43" style="780" customWidth="1"/>
    <col min="9706" max="9713" width="8.54296875" style="780" customWidth="1"/>
    <col min="9714" max="9714" width="28.453125" style="780" customWidth="1"/>
    <col min="9715" max="9715" width="5.54296875" style="780" customWidth="1"/>
    <col min="9716" max="9717" width="7.54296875" style="780" customWidth="1"/>
    <col min="9718" max="9723" width="8" style="780" customWidth="1"/>
    <col min="9724" max="9724" width="8.1796875" style="780" customWidth="1"/>
    <col min="9725" max="9725" width="8" style="780" customWidth="1"/>
    <col min="9726" max="9733" width="11" style="780" customWidth="1"/>
    <col min="9734" max="9735" width="14.453125" style="780" customWidth="1"/>
    <col min="9736" max="9736" width="37.453125" style="780" customWidth="1"/>
    <col min="9737" max="9738" width="11" style="780" customWidth="1"/>
    <col min="9739" max="9748" width="9.81640625" style="780" customWidth="1"/>
    <col min="9749" max="9752" width="11" style="780" customWidth="1"/>
    <col min="9753" max="9753" width="14.453125" style="780" customWidth="1"/>
    <col min="9754" max="9754" width="4.1796875" style="780" customWidth="1"/>
    <col min="9755" max="9755" width="13.453125" style="780" customWidth="1"/>
    <col min="9756" max="9756" width="28.1796875" style="780" customWidth="1"/>
    <col min="9757" max="9757" width="11" style="780" customWidth="1"/>
    <col min="9758" max="9758" width="14.453125" style="780" customWidth="1"/>
    <col min="9759" max="9759" width="4.1796875" style="780" customWidth="1"/>
    <col min="9760" max="9761" width="11" style="780" customWidth="1"/>
    <col min="9762" max="9762" width="14.453125" style="780" customWidth="1"/>
    <col min="9763" max="9763" width="4.1796875" style="780" customWidth="1"/>
    <col min="9764" max="9764" width="14.453125" style="780" customWidth="1"/>
    <col min="9765" max="9960" width="11" style="780"/>
    <col min="9961" max="9961" width="43" style="780" customWidth="1"/>
    <col min="9962" max="9969" width="8.54296875" style="780" customWidth="1"/>
    <col min="9970" max="9970" width="28.453125" style="780" customWidth="1"/>
    <col min="9971" max="9971" width="5.54296875" style="780" customWidth="1"/>
    <col min="9972" max="9973" width="7.54296875" style="780" customWidth="1"/>
    <col min="9974" max="9979" width="8" style="780" customWidth="1"/>
    <col min="9980" max="9980" width="8.1796875" style="780" customWidth="1"/>
    <col min="9981" max="9981" width="8" style="780" customWidth="1"/>
    <col min="9982" max="9989" width="11" style="780" customWidth="1"/>
    <col min="9990" max="9991" width="14.453125" style="780" customWidth="1"/>
    <col min="9992" max="9992" width="37.453125" style="780" customWidth="1"/>
    <col min="9993" max="9994" width="11" style="780" customWidth="1"/>
    <col min="9995" max="10004" width="9.81640625" style="780" customWidth="1"/>
    <col min="10005" max="10008" width="11" style="780" customWidth="1"/>
    <col min="10009" max="10009" width="14.453125" style="780" customWidth="1"/>
    <col min="10010" max="10010" width="4.1796875" style="780" customWidth="1"/>
    <col min="10011" max="10011" width="13.453125" style="780" customWidth="1"/>
    <col min="10012" max="10012" width="28.1796875" style="780" customWidth="1"/>
    <col min="10013" max="10013" width="11" style="780" customWidth="1"/>
    <col min="10014" max="10014" width="14.453125" style="780" customWidth="1"/>
    <col min="10015" max="10015" width="4.1796875" style="780" customWidth="1"/>
    <col min="10016" max="10017" width="11" style="780" customWidth="1"/>
    <col min="10018" max="10018" width="14.453125" style="780" customWidth="1"/>
    <col min="10019" max="10019" width="4.1796875" style="780" customWidth="1"/>
    <col min="10020" max="10020" width="14.453125" style="780" customWidth="1"/>
    <col min="10021" max="10216" width="11" style="780"/>
    <col min="10217" max="10217" width="43" style="780" customWidth="1"/>
    <col min="10218" max="10225" width="8.54296875" style="780" customWidth="1"/>
    <col min="10226" max="10226" width="28.453125" style="780" customWidth="1"/>
    <col min="10227" max="10227" width="5.54296875" style="780" customWidth="1"/>
    <col min="10228" max="10229" width="7.54296875" style="780" customWidth="1"/>
    <col min="10230" max="10235" width="8" style="780" customWidth="1"/>
    <col min="10236" max="10236" width="8.1796875" style="780" customWidth="1"/>
    <col min="10237" max="10237" width="8" style="780" customWidth="1"/>
    <col min="10238" max="10245" width="11" style="780" customWidth="1"/>
    <col min="10246" max="10247" width="14.453125" style="780" customWidth="1"/>
    <col min="10248" max="10248" width="37.453125" style="780" customWidth="1"/>
    <col min="10249" max="10250" width="11" style="780" customWidth="1"/>
    <col min="10251" max="10260" width="9.81640625" style="780" customWidth="1"/>
    <col min="10261" max="10264" width="11" style="780" customWidth="1"/>
    <col min="10265" max="10265" width="14.453125" style="780" customWidth="1"/>
    <col min="10266" max="10266" width="4.1796875" style="780" customWidth="1"/>
    <col min="10267" max="10267" width="13.453125" style="780" customWidth="1"/>
    <col min="10268" max="10268" width="28.1796875" style="780" customWidth="1"/>
    <col min="10269" max="10269" width="11" style="780" customWidth="1"/>
    <col min="10270" max="10270" width="14.453125" style="780" customWidth="1"/>
    <col min="10271" max="10271" width="4.1796875" style="780" customWidth="1"/>
    <col min="10272" max="10273" width="11" style="780" customWidth="1"/>
    <col min="10274" max="10274" width="14.453125" style="780" customWidth="1"/>
    <col min="10275" max="10275" width="4.1796875" style="780" customWidth="1"/>
    <col min="10276" max="10276" width="14.453125" style="780" customWidth="1"/>
    <col min="10277" max="10472" width="11" style="780"/>
    <col min="10473" max="10473" width="43" style="780" customWidth="1"/>
    <col min="10474" max="10481" width="8.54296875" style="780" customWidth="1"/>
    <col min="10482" max="10482" width="28.453125" style="780" customWidth="1"/>
    <col min="10483" max="10483" width="5.54296875" style="780" customWidth="1"/>
    <col min="10484" max="10485" width="7.54296875" style="780" customWidth="1"/>
    <col min="10486" max="10491" width="8" style="780" customWidth="1"/>
    <col min="10492" max="10492" width="8.1796875" style="780" customWidth="1"/>
    <col min="10493" max="10493" width="8" style="780" customWidth="1"/>
    <col min="10494" max="10501" width="11" style="780" customWidth="1"/>
    <col min="10502" max="10503" width="14.453125" style="780" customWidth="1"/>
    <col min="10504" max="10504" width="37.453125" style="780" customWidth="1"/>
    <col min="10505" max="10506" width="11" style="780" customWidth="1"/>
    <col min="10507" max="10516" width="9.81640625" style="780" customWidth="1"/>
    <col min="10517" max="10520" width="11" style="780" customWidth="1"/>
    <col min="10521" max="10521" width="14.453125" style="780" customWidth="1"/>
    <col min="10522" max="10522" width="4.1796875" style="780" customWidth="1"/>
    <col min="10523" max="10523" width="13.453125" style="780" customWidth="1"/>
    <col min="10524" max="10524" width="28.1796875" style="780" customWidth="1"/>
    <col min="10525" max="10525" width="11" style="780" customWidth="1"/>
    <col min="10526" max="10526" width="14.453125" style="780" customWidth="1"/>
    <col min="10527" max="10527" width="4.1796875" style="780" customWidth="1"/>
    <col min="10528" max="10529" width="11" style="780" customWidth="1"/>
    <col min="10530" max="10530" width="14.453125" style="780" customWidth="1"/>
    <col min="10531" max="10531" width="4.1796875" style="780" customWidth="1"/>
    <col min="10532" max="10532" width="14.453125" style="780" customWidth="1"/>
    <col min="10533" max="10728" width="11" style="780"/>
    <col min="10729" max="10729" width="43" style="780" customWidth="1"/>
    <col min="10730" max="10737" width="8.54296875" style="780" customWidth="1"/>
    <col min="10738" max="10738" width="28.453125" style="780" customWidth="1"/>
    <col min="10739" max="10739" width="5.54296875" style="780" customWidth="1"/>
    <col min="10740" max="10741" width="7.54296875" style="780" customWidth="1"/>
    <col min="10742" max="10747" width="8" style="780" customWidth="1"/>
    <col min="10748" max="10748" width="8.1796875" style="780" customWidth="1"/>
    <col min="10749" max="10749" width="8" style="780" customWidth="1"/>
    <col min="10750" max="10757" width="11" style="780" customWidth="1"/>
    <col min="10758" max="10759" width="14.453125" style="780" customWidth="1"/>
    <col min="10760" max="10760" width="37.453125" style="780" customWidth="1"/>
    <col min="10761" max="10762" width="11" style="780" customWidth="1"/>
    <col min="10763" max="10772" width="9.81640625" style="780" customWidth="1"/>
    <col min="10773" max="10776" width="11" style="780" customWidth="1"/>
    <col min="10777" max="10777" width="14.453125" style="780" customWidth="1"/>
    <col min="10778" max="10778" width="4.1796875" style="780" customWidth="1"/>
    <col min="10779" max="10779" width="13.453125" style="780" customWidth="1"/>
    <col min="10780" max="10780" width="28.1796875" style="780" customWidth="1"/>
    <col min="10781" max="10781" width="11" style="780" customWidth="1"/>
    <col min="10782" max="10782" width="14.453125" style="780" customWidth="1"/>
    <col min="10783" max="10783" width="4.1796875" style="780" customWidth="1"/>
    <col min="10784" max="10785" width="11" style="780" customWidth="1"/>
    <col min="10786" max="10786" width="14.453125" style="780" customWidth="1"/>
    <col min="10787" max="10787" width="4.1796875" style="780" customWidth="1"/>
    <col min="10788" max="10788" width="14.453125" style="780" customWidth="1"/>
    <col min="10789" max="10984" width="11" style="780"/>
    <col min="10985" max="10985" width="43" style="780" customWidth="1"/>
    <col min="10986" max="10993" width="8.54296875" style="780" customWidth="1"/>
    <col min="10994" max="10994" width="28.453125" style="780" customWidth="1"/>
    <col min="10995" max="10995" width="5.54296875" style="780" customWidth="1"/>
    <col min="10996" max="10997" width="7.54296875" style="780" customWidth="1"/>
    <col min="10998" max="11003" width="8" style="780" customWidth="1"/>
    <col min="11004" max="11004" width="8.1796875" style="780" customWidth="1"/>
    <col min="11005" max="11005" width="8" style="780" customWidth="1"/>
    <col min="11006" max="11013" width="11" style="780" customWidth="1"/>
    <col min="11014" max="11015" width="14.453125" style="780" customWidth="1"/>
    <col min="11016" max="11016" width="37.453125" style="780" customWidth="1"/>
    <col min="11017" max="11018" width="11" style="780" customWidth="1"/>
    <col min="11019" max="11028" width="9.81640625" style="780" customWidth="1"/>
    <col min="11029" max="11032" width="11" style="780" customWidth="1"/>
    <col min="11033" max="11033" width="14.453125" style="780" customWidth="1"/>
    <col min="11034" max="11034" width="4.1796875" style="780" customWidth="1"/>
    <col min="11035" max="11035" width="13.453125" style="780" customWidth="1"/>
    <col min="11036" max="11036" width="28.1796875" style="780" customWidth="1"/>
    <col min="11037" max="11037" width="11" style="780" customWidth="1"/>
    <col min="11038" max="11038" width="14.453125" style="780" customWidth="1"/>
    <col min="11039" max="11039" width="4.1796875" style="780" customWidth="1"/>
    <col min="11040" max="11041" width="11" style="780" customWidth="1"/>
    <col min="11042" max="11042" width="14.453125" style="780" customWidth="1"/>
    <col min="11043" max="11043" width="4.1796875" style="780" customWidth="1"/>
    <col min="11044" max="11044" width="14.453125" style="780" customWidth="1"/>
    <col min="11045" max="11240" width="11" style="780"/>
    <col min="11241" max="11241" width="43" style="780" customWidth="1"/>
    <col min="11242" max="11249" width="8.54296875" style="780" customWidth="1"/>
    <col min="11250" max="11250" width="28.453125" style="780" customWidth="1"/>
    <col min="11251" max="11251" width="5.54296875" style="780" customWidth="1"/>
    <col min="11252" max="11253" width="7.54296875" style="780" customWidth="1"/>
    <col min="11254" max="11259" width="8" style="780" customWidth="1"/>
    <col min="11260" max="11260" width="8.1796875" style="780" customWidth="1"/>
    <col min="11261" max="11261" width="8" style="780" customWidth="1"/>
    <col min="11262" max="11269" width="11" style="780" customWidth="1"/>
    <col min="11270" max="11271" width="14.453125" style="780" customWidth="1"/>
    <col min="11272" max="11272" width="37.453125" style="780" customWidth="1"/>
    <col min="11273" max="11274" width="11" style="780" customWidth="1"/>
    <col min="11275" max="11284" width="9.81640625" style="780" customWidth="1"/>
    <col min="11285" max="11288" width="11" style="780" customWidth="1"/>
    <col min="11289" max="11289" width="14.453125" style="780" customWidth="1"/>
    <col min="11290" max="11290" width="4.1796875" style="780" customWidth="1"/>
    <col min="11291" max="11291" width="13.453125" style="780" customWidth="1"/>
    <col min="11292" max="11292" width="28.1796875" style="780" customWidth="1"/>
    <col min="11293" max="11293" width="11" style="780" customWidth="1"/>
    <col min="11294" max="11294" width="14.453125" style="780" customWidth="1"/>
    <col min="11295" max="11295" width="4.1796875" style="780" customWidth="1"/>
    <col min="11296" max="11297" width="11" style="780" customWidth="1"/>
    <col min="11298" max="11298" width="14.453125" style="780" customWidth="1"/>
    <col min="11299" max="11299" width="4.1796875" style="780" customWidth="1"/>
    <col min="11300" max="11300" width="14.453125" style="780" customWidth="1"/>
    <col min="11301" max="11496" width="11" style="780"/>
    <col min="11497" max="11497" width="43" style="780" customWidth="1"/>
    <col min="11498" max="11505" width="8.54296875" style="780" customWidth="1"/>
    <col min="11506" max="11506" width="28.453125" style="780" customWidth="1"/>
    <col min="11507" max="11507" width="5.54296875" style="780" customWidth="1"/>
    <col min="11508" max="11509" width="7.54296875" style="780" customWidth="1"/>
    <col min="11510" max="11515" width="8" style="780" customWidth="1"/>
    <col min="11516" max="11516" width="8.1796875" style="780" customWidth="1"/>
    <col min="11517" max="11517" width="8" style="780" customWidth="1"/>
    <col min="11518" max="11525" width="11" style="780" customWidth="1"/>
    <col min="11526" max="11527" width="14.453125" style="780" customWidth="1"/>
    <col min="11528" max="11528" width="37.453125" style="780" customWidth="1"/>
    <col min="11529" max="11530" width="11" style="780" customWidth="1"/>
    <col min="11531" max="11540" width="9.81640625" style="780" customWidth="1"/>
    <col min="11541" max="11544" width="11" style="780" customWidth="1"/>
    <col min="11545" max="11545" width="14.453125" style="780" customWidth="1"/>
    <col min="11546" max="11546" width="4.1796875" style="780" customWidth="1"/>
    <col min="11547" max="11547" width="13.453125" style="780" customWidth="1"/>
    <col min="11548" max="11548" width="28.1796875" style="780" customWidth="1"/>
    <col min="11549" max="11549" width="11" style="780" customWidth="1"/>
    <col min="11550" max="11550" width="14.453125" style="780" customWidth="1"/>
    <col min="11551" max="11551" width="4.1796875" style="780" customWidth="1"/>
    <col min="11552" max="11553" width="11" style="780" customWidth="1"/>
    <col min="11554" max="11554" width="14.453125" style="780" customWidth="1"/>
    <col min="11555" max="11555" width="4.1796875" style="780" customWidth="1"/>
    <col min="11556" max="11556" width="14.453125" style="780" customWidth="1"/>
    <col min="11557" max="11752" width="11" style="780"/>
    <col min="11753" max="11753" width="43" style="780" customWidth="1"/>
    <col min="11754" max="11761" width="8.54296875" style="780" customWidth="1"/>
    <col min="11762" max="11762" width="28.453125" style="780" customWidth="1"/>
    <col min="11763" max="11763" width="5.54296875" style="780" customWidth="1"/>
    <col min="11764" max="11765" width="7.54296875" style="780" customWidth="1"/>
    <col min="11766" max="11771" width="8" style="780" customWidth="1"/>
    <col min="11772" max="11772" width="8.1796875" style="780" customWidth="1"/>
    <col min="11773" max="11773" width="8" style="780" customWidth="1"/>
    <col min="11774" max="11781" width="11" style="780" customWidth="1"/>
    <col min="11782" max="11783" width="14.453125" style="780" customWidth="1"/>
    <col min="11784" max="11784" width="37.453125" style="780" customWidth="1"/>
    <col min="11785" max="11786" width="11" style="780" customWidth="1"/>
    <col min="11787" max="11796" width="9.81640625" style="780" customWidth="1"/>
    <col min="11797" max="11800" width="11" style="780" customWidth="1"/>
    <col min="11801" max="11801" width="14.453125" style="780" customWidth="1"/>
    <col min="11802" max="11802" width="4.1796875" style="780" customWidth="1"/>
    <col min="11803" max="11803" width="13.453125" style="780" customWidth="1"/>
    <col min="11804" max="11804" width="28.1796875" style="780" customWidth="1"/>
    <col min="11805" max="11805" width="11" style="780" customWidth="1"/>
    <col min="11806" max="11806" width="14.453125" style="780" customWidth="1"/>
    <col min="11807" max="11807" width="4.1796875" style="780" customWidth="1"/>
    <col min="11808" max="11809" width="11" style="780" customWidth="1"/>
    <col min="11810" max="11810" width="14.453125" style="780" customWidth="1"/>
    <col min="11811" max="11811" width="4.1796875" style="780" customWidth="1"/>
    <col min="11812" max="11812" width="14.453125" style="780" customWidth="1"/>
    <col min="11813" max="12008" width="11" style="780"/>
    <col min="12009" max="12009" width="43" style="780" customWidth="1"/>
    <col min="12010" max="12017" width="8.54296875" style="780" customWidth="1"/>
    <col min="12018" max="12018" width="28.453125" style="780" customWidth="1"/>
    <col min="12019" max="12019" width="5.54296875" style="780" customWidth="1"/>
    <col min="12020" max="12021" width="7.54296875" style="780" customWidth="1"/>
    <col min="12022" max="12027" width="8" style="780" customWidth="1"/>
    <col min="12028" max="12028" width="8.1796875" style="780" customWidth="1"/>
    <col min="12029" max="12029" width="8" style="780" customWidth="1"/>
    <col min="12030" max="12037" width="11" style="780" customWidth="1"/>
    <col min="12038" max="12039" width="14.453125" style="780" customWidth="1"/>
    <col min="12040" max="12040" width="37.453125" style="780" customWidth="1"/>
    <col min="12041" max="12042" width="11" style="780" customWidth="1"/>
    <col min="12043" max="12052" width="9.81640625" style="780" customWidth="1"/>
    <col min="12053" max="12056" width="11" style="780" customWidth="1"/>
    <col min="12057" max="12057" width="14.453125" style="780" customWidth="1"/>
    <col min="12058" max="12058" width="4.1796875" style="780" customWidth="1"/>
    <col min="12059" max="12059" width="13.453125" style="780" customWidth="1"/>
    <col min="12060" max="12060" width="28.1796875" style="780" customWidth="1"/>
    <col min="12061" max="12061" width="11" style="780" customWidth="1"/>
    <col min="12062" max="12062" width="14.453125" style="780" customWidth="1"/>
    <col min="12063" max="12063" width="4.1796875" style="780" customWidth="1"/>
    <col min="12064" max="12065" width="11" style="780" customWidth="1"/>
    <col min="12066" max="12066" width="14.453125" style="780" customWidth="1"/>
    <col min="12067" max="12067" width="4.1796875" style="780" customWidth="1"/>
    <col min="12068" max="12068" width="14.453125" style="780" customWidth="1"/>
    <col min="12069" max="12264" width="11" style="780"/>
    <col min="12265" max="12265" width="43" style="780" customWidth="1"/>
    <col min="12266" max="12273" width="8.54296875" style="780" customWidth="1"/>
    <col min="12274" max="12274" width="28.453125" style="780" customWidth="1"/>
    <col min="12275" max="12275" width="5.54296875" style="780" customWidth="1"/>
    <col min="12276" max="12277" width="7.54296875" style="780" customWidth="1"/>
    <col min="12278" max="12283" width="8" style="780" customWidth="1"/>
    <col min="12284" max="12284" width="8.1796875" style="780" customWidth="1"/>
    <col min="12285" max="12285" width="8" style="780" customWidth="1"/>
    <col min="12286" max="12293" width="11" style="780" customWidth="1"/>
    <col min="12294" max="12295" width="14.453125" style="780" customWidth="1"/>
    <col min="12296" max="12296" width="37.453125" style="780" customWidth="1"/>
    <col min="12297" max="12298" width="11" style="780" customWidth="1"/>
    <col min="12299" max="12308" width="9.81640625" style="780" customWidth="1"/>
    <col min="12309" max="12312" width="11" style="780" customWidth="1"/>
    <col min="12313" max="12313" width="14.453125" style="780" customWidth="1"/>
    <col min="12314" max="12314" width="4.1796875" style="780" customWidth="1"/>
    <col min="12315" max="12315" width="13.453125" style="780" customWidth="1"/>
    <col min="12316" max="12316" width="28.1796875" style="780" customWidth="1"/>
    <col min="12317" max="12317" width="11" style="780" customWidth="1"/>
    <col min="12318" max="12318" width="14.453125" style="780" customWidth="1"/>
    <col min="12319" max="12319" width="4.1796875" style="780" customWidth="1"/>
    <col min="12320" max="12321" width="11" style="780" customWidth="1"/>
    <col min="12322" max="12322" width="14.453125" style="780" customWidth="1"/>
    <col min="12323" max="12323" width="4.1796875" style="780" customWidth="1"/>
    <col min="12324" max="12324" width="14.453125" style="780" customWidth="1"/>
    <col min="12325" max="12520" width="11" style="780"/>
    <col min="12521" max="12521" width="43" style="780" customWidth="1"/>
    <col min="12522" max="12529" width="8.54296875" style="780" customWidth="1"/>
    <col min="12530" max="12530" width="28.453125" style="780" customWidth="1"/>
    <col min="12531" max="12531" width="5.54296875" style="780" customWidth="1"/>
    <col min="12532" max="12533" width="7.54296875" style="780" customWidth="1"/>
    <col min="12534" max="12539" width="8" style="780" customWidth="1"/>
    <col min="12540" max="12540" width="8.1796875" style="780" customWidth="1"/>
    <col min="12541" max="12541" width="8" style="780" customWidth="1"/>
    <col min="12542" max="12549" width="11" style="780" customWidth="1"/>
    <col min="12550" max="12551" width="14.453125" style="780" customWidth="1"/>
    <col min="12552" max="12552" width="37.453125" style="780" customWidth="1"/>
    <col min="12553" max="12554" width="11" style="780" customWidth="1"/>
    <col min="12555" max="12564" width="9.81640625" style="780" customWidth="1"/>
    <col min="12565" max="12568" width="11" style="780" customWidth="1"/>
    <col min="12569" max="12569" width="14.453125" style="780" customWidth="1"/>
    <col min="12570" max="12570" width="4.1796875" style="780" customWidth="1"/>
    <col min="12571" max="12571" width="13.453125" style="780" customWidth="1"/>
    <col min="12572" max="12572" width="28.1796875" style="780" customWidth="1"/>
    <col min="12573" max="12573" width="11" style="780" customWidth="1"/>
    <col min="12574" max="12574" width="14.453125" style="780" customWidth="1"/>
    <col min="12575" max="12575" width="4.1796875" style="780" customWidth="1"/>
    <col min="12576" max="12577" width="11" style="780" customWidth="1"/>
    <col min="12578" max="12578" width="14.453125" style="780" customWidth="1"/>
    <col min="12579" max="12579" width="4.1796875" style="780" customWidth="1"/>
    <col min="12580" max="12580" width="14.453125" style="780" customWidth="1"/>
    <col min="12581" max="12776" width="11" style="780"/>
    <col min="12777" max="12777" width="43" style="780" customWidth="1"/>
    <col min="12778" max="12785" width="8.54296875" style="780" customWidth="1"/>
    <col min="12786" max="12786" width="28.453125" style="780" customWidth="1"/>
    <col min="12787" max="12787" width="5.54296875" style="780" customWidth="1"/>
    <col min="12788" max="12789" width="7.54296875" style="780" customWidth="1"/>
    <col min="12790" max="12795" width="8" style="780" customWidth="1"/>
    <col min="12796" max="12796" width="8.1796875" style="780" customWidth="1"/>
    <col min="12797" max="12797" width="8" style="780" customWidth="1"/>
    <col min="12798" max="12805" width="11" style="780" customWidth="1"/>
    <col min="12806" max="12807" width="14.453125" style="780" customWidth="1"/>
    <col min="12808" max="12808" width="37.453125" style="780" customWidth="1"/>
    <col min="12809" max="12810" width="11" style="780" customWidth="1"/>
    <col min="12811" max="12820" width="9.81640625" style="780" customWidth="1"/>
    <col min="12821" max="12824" width="11" style="780" customWidth="1"/>
    <col min="12825" max="12825" width="14.453125" style="780" customWidth="1"/>
    <col min="12826" max="12826" width="4.1796875" style="780" customWidth="1"/>
    <col min="12827" max="12827" width="13.453125" style="780" customWidth="1"/>
    <col min="12828" max="12828" width="28.1796875" style="780" customWidth="1"/>
    <col min="12829" max="12829" width="11" style="780" customWidth="1"/>
    <col min="12830" max="12830" width="14.453125" style="780" customWidth="1"/>
    <col min="12831" max="12831" width="4.1796875" style="780" customWidth="1"/>
    <col min="12832" max="12833" width="11" style="780" customWidth="1"/>
    <col min="12834" max="12834" width="14.453125" style="780" customWidth="1"/>
    <col min="12835" max="12835" width="4.1796875" style="780" customWidth="1"/>
    <col min="12836" max="12836" width="14.453125" style="780" customWidth="1"/>
    <col min="12837" max="13032" width="11" style="780"/>
    <col min="13033" max="13033" width="43" style="780" customWidth="1"/>
    <col min="13034" max="13041" width="8.54296875" style="780" customWidth="1"/>
    <col min="13042" max="13042" width="28.453125" style="780" customWidth="1"/>
    <col min="13043" max="13043" width="5.54296875" style="780" customWidth="1"/>
    <col min="13044" max="13045" width="7.54296875" style="780" customWidth="1"/>
    <col min="13046" max="13051" width="8" style="780" customWidth="1"/>
    <col min="13052" max="13052" width="8.1796875" style="780" customWidth="1"/>
    <col min="13053" max="13053" width="8" style="780" customWidth="1"/>
    <col min="13054" max="13061" width="11" style="780" customWidth="1"/>
    <col min="13062" max="13063" width="14.453125" style="780" customWidth="1"/>
    <col min="13064" max="13064" width="37.453125" style="780" customWidth="1"/>
    <col min="13065" max="13066" width="11" style="780" customWidth="1"/>
    <col min="13067" max="13076" width="9.81640625" style="780" customWidth="1"/>
    <col min="13077" max="13080" width="11" style="780" customWidth="1"/>
    <col min="13081" max="13081" width="14.453125" style="780" customWidth="1"/>
    <col min="13082" max="13082" width="4.1796875" style="780" customWidth="1"/>
    <col min="13083" max="13083" width="13.453125" style="780" customWidth="1"/>
    <col min="13084" max="13084" width="28.1796875" style="780" customWidth="1"/>
    <col min="13085" max="13085" width="11" style="780" customWidth="1"/>
    <col min="13086" max="13086" width="14.453125" style="780" customWidth="1"/>
    <col min="13087" max="13087" width="4.1796875" style="780" customWidth="1"/>
    <col min="13088" max="13089" width="11" style="780" customWidth="1"/>
    <col min="13090" max="13090" width="14.453125" style="780" customWidth="1"/>
    <col min="13091" max="13091" width="4.1796875" style="780" customWidth="1"/>
    <col min="13092" max="13092" width="14.453125" style="780" customWidth="1"/>
    <col min="13093" max="13288" width="11" style="780"/>
    <col min="13289" max="13289" width="43" style="780" customWidth="1"/>
    <col min="13290" max="13297" width="8.54296875" style="780" customWidth="1"/>
    <col min="13298" max="13298" width="28.453125" style="780" customWidth="1"/>
    <col min="13299" max="13299" width="5.54296875" style="780" customWidth="1"/>
    <col min="13300" max="13301" width="7.54296875" style="780" customWidth="1"/>
    <col min="13302" max="13307" width="8" style="780" customWidth="1"/>
    <col min="13308" max="13308" width="8.1796875" style="780" customWidth="1"/>
    <col min="13309" max="13309" width="8" style="780" customWidth="1"/>
    <col min="13310" max="13317" width="11" style="780" customWidth="1"/>
    <col min="13318" max="13319" width="14.453125" style="780" customWidth="1"/>
    <col min="13320" max="13320" width="37.453125" style="780" customWidth="1"/>
    <col min="13321" max="13322" width="11" style="780" customWidth="1"/>
    <col min="13323" max="13332" width="9.81640625" style="780" customWidth="1"/>
    <col min="13333" max="13336" width="11" style="780" customWidth="1"/>
    <col min="13337" max="13337" width="14.453125" style="780" customWidth="1"/>
    <col min="13338" max="13338" width="4.1796875" style="780" customWidth="1"/>
    <col min="13339" max="13339" width="13.453125" style="780" customWidth="1"/>
    <col min="13340" max="13340" width="28.1796875" style="780" customWidth="1"/>
    <col min="13341" max="13341" width="11" style="780" customWidth="1"/>
    <col min="13342" max="13342" width="14.453125" style="780" customWidth="1"/>
    <col min="13343" max="13343" width="4.1796875" style="780" customWidth="1"/>
    <col min="13344" max="13345" width="11" style="780" customWidth="1"/>
    <col min="13346" max="13346" width="14.453125" style="780" customWidth="1"/>
    <col min="13347" max="13347" width="4.1796875" style="780" customWidth="1"/>
    <col min="13348" max="13348" width="14.453125" style="780" customWidth="1"/>
    <col min="13349" max="13544" width="11" style="780"/>
    <col min="13545" max="13545" width="43" style="780" customWidth="1"/>
    <col min="13546" max="13553" width="8.54296875" style="780" customWidth="1"/>
    <col min="13554" max="13554" width="28.453125" style="780" customWidth="1"/>
    <col min="13555" max="13555" width="5.54296875" style="780" customWidth="1"/>
    <col min="13556" max="13557" width="7.54296875" style="780" customWidth="1"/>
    <col min="13558" max="13563" width="8" style="780" customWidth="1"/>
    <col min="13564" max="13564" width="8.1796875" style="780" customWidth="1"/>
    <col min="13565" max="13565" width="8" style="780" customWidth="1"/>
    <col min="13566" max="13573" width="11" style="780" customWidth="1"/>
    <col min="13574" max="13575" width="14.453125" style="780" customWidth="1"/>
    <col min="13576" max="13576" width="37.453125" style="780" customWidth="1"/>
    <col min="13577" max="13578" width="11" style="780" customWidth="1"/>
    <col min="13579" max="13588" width="9.81640625" style="780" customWidth="1"/>
    <col min="13589" max="13592" width="11" style="780" customWidth="1"/>
    <col min="13593" max="13593" width="14.453125" style="780" customWidth="1"/>
    <col min="13594" max="13594" width="4.1796875" style="780" customWidth="1"/>
    <col min="13595" max="13595" width="13.453125" style="780" customWidth="1"/>
    <col min="13596" max="13596" width="28.1796875" style="780" customWidth="1"/>
    <col min="13597" max="13597" width="11" style="780" customWidth="1"/>
    <col min="13598" max="13598" width="14.453125" style="780" customWidth="1"/>
    <col min="13599" max="13599" width="4.1796875" style="780" customWidth="1"/>
    <col min="13600" max="13601" width="11" style="780" customWidth="1"/>
    <col min="13602" max="13602" width="14.453125" style="780" customWidth="1"/>
    <col min="13603" max="13603" width="4.1796875" style="780" customWidth="1"/>
    <col min="13604" max="13604" width="14.453125" style="780" customWidth="1"/>
    <col min="13605" max="13800" width="11" style="780"/>
    <col min="13801" max="13801" width="43" style="780" customWidth="1"/>
    <col min="13802" max="13809" width="8.54296875" style="780" customWidth="1"/>
    <col min="13810" max="13810" width="28.453125" style="780" customWidth="1"/>
    <col min="13811" max="13811" width="5.54296875" style="780" customWidth="1"/>
    <col min="13812" max="13813" width="7.54296875" style="780" customWidth="1"/>
    <col min="13814" max="13819" width="8" style="780" customWidth="1"/>
    <col min="13820" max="13820" width="8.1796875" style="780" customWidth="1"/>
    <col min="13821" max="13821" width="8" style="780" customWidth="1"/>
    <col min="13822" max="13829" width="11" style="780" customWidth="1"/>
    <col min="13830" max="13831" width="14.453125" style="780" customWidth="1"/>
    <col min="13832" max="13832" width="37.453125" style="780" customWidth="1"/>
    <col min="13833" max="13834" width="11" style="780" customWidth="1"/>
    <col min="13835" max="13844" width="9.81640625" style="780" customWidth="1"/>
    <col min="13845" max="13848" width="11" style="780" customWidth="1"/>
    <col min="13849" max="13849" width="14.453125" style="780" customWidth="1"/>
    <col min="13850" max="13850" width="4.1796875" style="780" customWidth="1"/>
    <col min="13851" max="13851" width="13.453125" style="780" customWidth="1"/>
    <col min="13852" max="13852" width="28.1796875" style="780" customWidth="1"/>
    <col min="13853" max="13853" width="11" style="780" customWidth="1"/>
    <col min="13854" max="13854" width="14.453125" style="780" customWidth="1"/>
    <col min="13855" max="13855" width="4.1796875" style="780" customWidth="1"/>
    <col min="13856" max="13857" width="11" style="780" customWidth="1"/>
    <col min="13858" max="13858" width="14.453125" style="780" customWidth="1"/>
    <col min="13859" max="13859" width="4.1796875" style="780" customWidth="1"/>
    <col min="13860" max="13860" width="14.453125" style="780" customWidth="1"/>
    <col min="13861" max="14056" width="11" style="780"/>
    <col min="14057" max="14057" width="43" style="780" customWidth="1"/>
    <col min="14058" max="14065" width="8.54296875" style="780" customWidth="1"/>
    <col min="14066" max="14066" width="28.453125" style="780" customWidth="1"/>
    <col min="14067" max="14067" width="5.54296875" style="780" customWidth="1"/>
    <col min="14068" max="14069" width="7.54296875" style="780" customWidth="1"/>
    <col min="14070" max="14075" width="8" style="780" customWidth="1"/>
    <col min="14076" max="14076" width="8.1796875" style="780" customWidth="1"/>
    <col min="14077" max="14077" width="8" style="780" customWidth="1"/>
    <col min="14078" max="14085" width="11" style="780" customWidth="1"/>
    <col min="14086" max="14087" width="14.453125" style="780" customWidth="1"/>
    <col min="14088" max="14088" width="37.453125" style="780" customWidth="1"/>
    <col min="14089" max="14090" width="11" style="780" customWidth="1"/>
    <col min="14091" max="14100" width="9.81640625" style="780" customWidth="1"/>
    <col min="14101" max="14104" width="11" style="780" customWidth="1"/>
    <col min="14105" max="14105" width="14.453125" style="780" customWidth="1"/>
    <col min="14106" max="14106" width="4.1796875" style="780" customWidth="1"/>
    <col min="14107" max="14107" width="13.453125" style="780" customWidth="1"/>
    <col min="14108" max="14108" width="28.1796875" style="780" customWidth="1"/>
    <col min="14109" max="14109" width="11" style="780" customWidth="1"/>
    <col min="14110" max="14110" width="14.453125" style="780" customWidth="1"/>
    <col min="14111" max="14111" width="4.1796875" style="780" customWidth="1"/>
    <col min="14112" max="14113" width="11" style="780" customWidth="1"/>
    <col min="14114" max="14114" width="14.453125" style="780" customWidth="1"/>
    <col min="14115" max="14115" width="4.1796875" style="780" customWidth="1"/>
    <col min="14116" max="14116" width="14.453125" style="780" customWidth="1"/>
    <col min="14117" max="14312" width="11" style="780"/>
    <col min="14313" max="14313" width="43" style="780" customWidth="1"/>
    <col min="14314" max="14321" width="8.54296875" style="780" customWidth="1"/>
    <col min="14322" max="14322" width="28.453125" style="780" customWidth="1"/>
    <col min="14323" max="14323" width="5.54296875" style="780" customWidth="1"/>
    <col min="14324" max="14325" width="7.54296875" style="780" customWidth="1"/>
    <col min="14326" max="14331" width="8" style="780" customWidth="1"/>
    <col min="14332" max="14332" width="8.1796875" style="780" customWidth="1"/>
    <col min="14333" max="14333" width="8" style="780" customWidth="1"/>
    <col min="14334" max="14341" width="11" style="780" customWidth="1"/>
    <col min="14342" max="14343" width="14.453125" style="780" customWidth="1"/>
    <col min="14344" max="14344" width="37.453125" style="780" customWidth="1"/>
    <col min="14345" max="14346" width="11" style="780" customWidth="1"/>
    <col min="14347" max="14356" width="9.81640625" style="780" customWidth="1"/>
    <col min="14357" max="14360" width="11" style="780" customWidth="1"/>
    <col min="14361" max="14361" width="14.453125" style="780" customWidth="1"/>
    <col min="14362" max="14362" width="4.1796875" style="780" customWidth="1"/>
    <col min="14363" max="14363" width="13.453125" style="780" customWidth="1"/>
    <col min="14364" max="14364" width="28.1796875" style="780" customWidth="1"/>
    <col min="14365" max="14365" width="11" style="780" customWidth="1"/>
    <col min="14366" max="14366" width="14.453125" style="780" customWidth="1"/>
    <col min="14367" max="14367" width="4.1796875" style="780" customWidth="1"/>
    <col min="14368" max="14369" width="11" style="780" customWidth="1"/>
    <col min="14370" max="14370" width="14.453125" style="780" customWidth="1"/>
    <col min="14371" max="14371" width="4.1796875" style="780" customWidth="1"/>
    <col min="14372" max="14372" width="14.453125" style="780" customWidth="1"/>
    <col min="14373" max="14568" width="11" style="780"/>
    <col min="14569" max="14569" width="43" style="780" customWidth="1"/>
    <col min="14570" max="14577" width="8.54296875" style="780" customWidth="1"/>
    <col min="14578" max="14578" width="28.453125" style="780" customWidth="1"/>
    <col min="14579" max="14579" width="5.54296875" style="780" customWidth="1"/>
    <col min="14580" max="14581" width="7.54296875" style="780" customWidth="1"/>
    <col min="14582" max="14587" width="8" style="780" customWidth="1"/>
    <col min="14588" max="14588" width="8.1796875" style="780" customWidth="1"/>
    <col min="14589" max="14589" width="8" style="780" customWidth="1"/>
    <col min="14590" max="14597" width="11" style="780" customWidth="1"/>
    <col min="14598" max="14599" width="14.453125" style="780" customWidth="1"/>
    <col min="14600" max="14600" width="37.453125" style="780" customWidth="1"/>
    <col min="14601" max="14602" width="11" style="780" customWidth="1"/>
    <col min="14603" max="14612" width="9.81640625" style="780" customWidth="1"/>
    <col min="14613" max="14616" width="11" style="780" customWidth="1"/>
    <col min="14617" max="14617" width="14.453125" style="780" customWidth="1"/>
    <col min="14618" max="14618" width="4.1796875" style="780" customWidth="1"/>
    <col min="14619" max="14619" width="13.453125" style="780" customWidth="1"/>
    <col min="14620" max="14620" width="28.1796875" style="780" customWidth="1"/>
    <col min="14621" max="14621" width="11" style="780" customWidth="1"/>
    <col min="14622" max="14622" width="14.453125" style="780" customWidth="1"/>
    <col min="14623" max="14623" width="4.1796875" style="780" customWidth="1"/>
    <col min="14624" max="14625" width="11" style="780" customWidth="1"/>
    <col min="14626" max="14626" width="14.453125" style="780" customWidth="1"/>
    <col min="14627" max="14627" width="4.1796875" style="780" customWidth="1"/>
    <col min="14628" max="14628" width="14.453125" style="780" customWidth="1"/>
    <col min="14629" max="14824" width="11" style="780"/>
    <col min="14825" max="14825" width="43" style="780" customWidth="1"/>
    <col min="14826" max="14833" width="8.54296875" style="780" customWidth="1"/>
    <col min="14834" max="14834" width="28.453125" style="780" customWidth="1"/>
    <col min="14835" max="14835" width="5.54296875" style="780" customWidth="1"/>
    <col min="14836" max="14837" width="7.54296875" style="780" customWidth="1"/>
    <col min="14838" max="14843" width="8" style="780" customWidth="1"/>
    <col min="14844" max="14844" width="8.1796875" style="780" customWidth="1"/>
    <col min="14845" max="14845" width="8" style="780" customWidth="1"/>
    <col min="14846" max="14853" width="11" style="780" customWidth="1"/>
    <col min="14854" max="14855" width="14.453125" style="780" customWidth="1"/>
    <col min="14856" max="14856" width="37.453125" style="780" customWidth="1"/>
    <col min="14857" max="14858" width="11" style="780" customWidth="1"/>
    <col min="14859" max="14868" width="9.81640625" style="780" customWidth="1"/>
    <col min="14869" max="14872" width="11" style="780" customWidth="1"/>
    <col min="14873" max="14873" width="14.453125" style="780" customWidth="1"/>
    <col min="14874" max="14874" width="4.1796875" style="780" customWidth="1"/>
    <col min="14875" max="14875" width="13.453125" style="780" customWidth="1"/>
    <col min="14876" max="14876" width="28.1796875" style="780" customWidth="1"/>
    <col min="14877" max="14877" width="11" style="780" customWidth="1"/>
    <col min="14878" max="14878" width="14.453125" style="780" customWidth="1"/>
    <col min="14879" max="14879" width="4.1796875" style="780" customWidth="1"/>
    <col min="14880" max="14881" width="11" style="780" customWidth="1"/>
    <col min="14882" max="14882" width="14.453125" style="780" customWidth="1"/>
    <col min="14883" max="14883" width="4.1796875" style="780" customWidth="1"/>
    <col min="14884" max="14884" width="14.453125" style="780" customWidth="1"/>
    <col min="14885" max="15080" width="11" style="780"/>
    <col min="15081" max="15081" width="43" style="780" customWidth="1"/>
    <col min="15082" max="15089" width="8.54296875" style="780" customWidth="1"/>
    <col min="15090" max="15090" width="28.453125" style="780" customWidth="1"/>
    <col min="15091" max="15091" width="5.54296875" style="780" customWidth="1"/>
    <col min="15092" max="15093" width="7.54296875" style="780" customWidth="1"/>
    <col min="15094" max="15099" width="8" style="780" customWidth="1"/>
    <col min="15100" max="15100" width="8.1796875" style="780" customWidth="1"/>
    <col min="15101" max="15101" width="8" style="780" customWidth="1"/>
    <col min="15102" max="15109" width="11" style="780" customWidth="1"/>
    <col min="15110" max="15111" width="14.453125" style="780" customWidth="1"/>
    <col min="15112" max="15112" width="37.453125" style="780" customWidth="1"/>
    <col min="15113" max="15114" width="11" style="780" customWidth="1"/>
    <col min="15115" max="15124" width="9.81640625" style="780" customWidth="1"/>
    <col min="15125" max="15128" width="11" style="780" customWidth="1"/>
    <col min="15129" max="15129" width="14.453125" style="780" customWidth="1"/>
    <col min="15130" max="15130" width="4.1796875" style="780" customWidth="1"/>
    <col min="15131" max="15131" width="13.453125" style="780" customWidth="1"/>
    <col min="15132" max="15132" width="28.1796875" style="780" customWidth="1"/>
    <col min="15133" max="15133" width="11" style="780" customWidth="1"/>
    <col min="15134" max="15134" width="14.453125" style="780" customWidth="1"/>
    <col min="15135" max="15135" width="4.1796875" style="780" customWidth="1"/>
    <col min="15136" max="15137" width="11" style="780" customWidth="1"/>
    <col min="15138" max="15138" width="14.453125" style="780" customWidth="1"/>
    <col min="15139" max="15139" width="4.1796875" style="780" customWidth="1"/>
    <col min="15140" max="15140" width="14.453125" style="780" customWidth="1"/>
    <col min="15141" max="15336" width="11" style="780"/>
    <col min="15337" max="15337" width="43" style="780" customWidth="1"/>
    <col min="15338" max="15345" width="8.54296875" style="780" customWidth="1"/>
    <col min="15346" max="15346" width="28.453125" style="780" customWidth="1"/>
    <col min="15347" max="15347" width="5.54296875" style="780" customWidth="1"/>
    <col min="15348" max="15349" width="7.54296875" style="780" customWidth="1"/>
    <col min="15350" max="15355" width="8" style="780" customWidth="1"/>
    <col min="15356" max="15356" width="8.1796875" style="780" customWidth="1"/>
    <col min="15357" max="15357" width="8" style="780" customWidth="1"/>
    <col min="15358" max="15365" width="11" style="780" customWidth="1"/>
    <col min="15366" max="15367" width="14.453125" style="780" customWidth="1"/>
    <col min="15368" max="15368" width="37.453125" style="780" customWidth="1"/>
    <col min="15369" max="15370" width="11" style="780" customWidth="1"/>
    <col min="15371" max="15380" width="9.81640625" style="780" customWidth="1"/>
    <col min="15381" max="15384" width="11" style="780" customWidth="1"/>
    <col min="15385" max="15385" width="14.453125" style="780" customWidth="1"/>
    <col min="15386" max="15386" width="4.1796875" style="780" customWidth="1"/>
    <col min="15387" max="15387" width="13.453125" style="780" customWidth="1"/>
    <col min="15388" max="15388" width="28.1796875" style="780" customWidth="1"/>
    <col min="15389" max="15389" width="11" style="780" customWidth="1"/>
    <col min="15390" max="15390" width="14.453125" style="780" customWidth="1"/>
    <col min="15391" max="15391" width="4.1796875" style="780" customWidth="1"/>
    <col min="15392" max="15393" width="11" style="780" customWidth="1"/>
    <col min="15394" max="15394" width="14.453125" style="780" customWidth="1"/>
    <col min="15395" max="15395" width="4.1796875" style="780" customWidth="1"/>
    <col min="15396" max="15396" width="14.453125" style="780" customWidth="1"/>
    <col min="15397" max="15592" width="11" style="780"/>
    <col min="15593" max="15593" width="43" style="780" customWidth="1"/>
    <col min="15594" max="15601" width="8.54296875" style="780" customWidth="1"/>
    <col min="15602" max="15602" width="28.453125" style="780" customWidth="1"/>
    <col min="15603" max="15603" width="5.54296875" style="780" customWidth="1"/>
    <col min="15604" max="15605" width="7.54296875" style="780" customWidth="1"/>
    <col min="15606" max="15611" width="8" style="780" customWidth="1"/>
    <col min="15612" max="15612" width="8.1796875" style="780" customWidth="1"/>
    <col min="15613" max="15613" width="8" style="780" customWidth="1"/>
    <col min="15614" max="15621" width="11" style="780" customWidth="1"/>
    <col min="15622" max="15623" width="14.453125" style="780" customWidth="1"/>
    <col min="15624" max="15624" width="37.453125" style="780" customWidth="1"/>
    <col min="15625" max="15626" width="11" style="780" customWidth="1"/>
    <col min="15627" max="15636" width="9.81640625" style="780" customWidth="1"/>
    <col min="15637" max="15640" width="11" style="780" customWidth="1"/>
    <col min="15641" max="15641" width="14.453125" style="780" customWidth="1"/>
    <col min="15642" max="15642" width="4.1796875" style="780" customWidth="1"/>
    <col min="15643" max="15643" width="13.453125" style="780" customWidth="1"/>
    <col min="15644" max="15644" width="28.1796875" style="780" customWidth="1"/>
    <col min="15645" max="15645" width="11" style="780" customWidth="1"/>
    <col min="15646" max="15646" width="14.453125" style="780" customWidth="1"/>
    <col min="15647" max="15647" width="4.1796875" style="780" customWidth="1"/>
    <col min="15648" max="15649" width="11" style="780" customWidth="1"/>
    <col min="15650" max="15650" width="14.453125" style="780" customWidth="1"/>
    <col min="15651" max="15651" width="4.1796875" style="780" customWidth="1"/>
    <col min="15652" max="15652" width="14.453125" style="780" customWidth="1"/>
    <col min="15653" max="15848" width="11" style="780"/>
    <col min="15849" max="15849" width="43" style="780" customWidth="1"/>
    <col min="15850" max="15857" width="8.54296875" style="780" customWidth="1"/>
    <col min="15858" max="15858" width="28.453125" style="780" customWidth="1"/>
    <col min="15859" max="15859" width="5.54296875" style="780" customWidth="1"/>
    <col min="15860" max="15861" width="7.54296875" style="780" customWidth="1"/>
    <col min="15862" max="15867" width="8" style="780" customWidth="1"/>
    <col min="15868" max="15868" width="8.1796875" style="780" customWidth="1"/>
    <col min="15869" max="15869" width="8" style="780" customWidth="1"/>
    <col min="15870" max="15877" width="11" style="780" customWidth="1"/>
    <col min="15878" max="15879" width="14.453125" style="780" customWidth="1"/>
    <col min="15880" max="15880" width="37.453125" style="780" customWidth="1"/>
    <col min="15881" max="15882" width="11" style="780" customWidth="1"/>
    <col min="15883" max="15892" width="9.81640625" style="780" customWidth="1"/>
    <col min="15893" max="15896" width="11" style="780" customWidth="1"/>
    <col min="15897" max="15897" width="14.453125" style="780" customWidth="1"/>
    <col min="15898" max="15898" width="4.1796875" style="780" customWidth="1"/>
    <col min="15899" max="15899" width="13.453125" style="780" customWidth="1"/>
    <col min="15900" max="15900" width="28.1796875" style="780" customWidth="1"/>
    <col min="15901" max="15901" width="11" style="780" customWidth="1"/>
    <col min="15902" max="15902" width="14.453125" style="780" customWidth="1"/>
    <col min="15903" max="15903" width="4.1796875" style="780" customWidth="1"/>
    <col min="15904" max="15905" width="11" style="780" customWidth="1"/>
    <col min="15906" max="15906" width="14.453125" style="780" customWidth="1"/>
    <col min="15907" max="15907" width="4.1796875" style="780" customWidth="1"/>
    <col min="15908" max="15908" width="14.453125" style="780" customWidth="1"/>
    <col min="15909" max="16104" width="11" style="780"/>
    <col min="16105" max="16105" width="43" style="780" customWidth="1"/>
    <col min="16106" max="16113" width="8.54296875" style="780" customWidth="1"/>
    <col min="16114" max="16114" width="28.453125" style="780" customWidth="1"/>
    <col min="16115" max="16115" width="5.54296875" style="780" customWidth="1"/>
    <col min="16116" max="16117" width="7.54296875" style="780" customWidth="1"/>
    <col min="16118" max="16123" width="8" style="780" customWidth="1"/>
    <col min="16124" max="16124" width="8.1796875" style="780" customWidth="1"/>
    <col min="16125" max="16125" width="8" style="780" customWidth="1"/>
    <col min="16126" max="16133" width="11" style="780" customWidth="1"/>
    <col min="16134" max="16135" width="14.453125" style="780" customWidth="1"/>
    <col min="16136" max="16136" width="37.453125" style="780" customWidth="1"/>
    <col min="16137" max="16138" width="11" style="780" customWidth="1"/>
    <col min="16139" max="16148" width="9.81640625" style="780" customWidth="1"/>
    <col min="16149" max="16152" width="11" style="780" customWidth="1"/>
    <col min="16153" max="16153" width="14.453125" style="780" customWidth="1"/>
    <col min="16154" max="16154" width="4.1796875" style="780" customWidth="1"/>
    <col min="16155" max="16155" width="13.453125" style="780" customWidth="1"/>
    <col min="16156" max="16156" width="28.1796875" style="780" customWidth="1"/>
    <col min="16157" max="16157" width="11" style="780" customWidth="1"/>
    <col min="16158" max="16158" width="14.453125" style="780" customWidth="1"/>
    <col min="16159" max="16159" width="4.1796875" style="780" customWidth="1"/>
    <col min="16160" max="16161" width="11" style="780" customWidth="1"/>
    <col min="16162" max="16162" width="14.453125" style="780" customWidth="1"/>
    <col min="16163" max="16163" width="4.1796875" style="780" customWidth="1"/>
    <col min="16164" max="16164" width="14.453125" style="780" customWidth="1"/>
    <col min="16165" max="16384" width="11" style="780"/>
  </cols>
  <sheetData>
    <row r="1" spans="1:10" ht="24.75" customHeight="1">
      <c r="A1" s="777" t="s">
        <v>891</v>
      </c>
      <c r="J1" s="779" t="s">
        <v>892</v>
      </c>
    </row>
    <row r="2" spans="1:10" ht="19" customHeight="1">
      <c r="J2" s="781"/>
    </row>
    <row r="3" spans="1:10" s="782" customFormat="1" ht="19" customHeight="1">
      <c r="A3" s="1445" t="s">
        <v>893</v>
      </c>
      <c r="B3" s="774"/>
      <c r="C3" s="778"/>
      <c r="D3" s="778"/>
      <c r="E3" s="225"/>
      <c r="G3" s="783"/>
      <c r="I3" s="1199"/>
      <c r="J3" s="1199" t="s">
        <v>2186</v>
      </c>
    </row>
    <row r="4" spans="1:10" s="782" customFormat="1" ht="19" customHeight="1">
      <c r="A4" s="1445" t="s">
        <v>894</v>
      </c>
      <c r="B4" s="774"/>
      <c r="C4" s="778"/>
      <c r="D4" s="778"/>
      <c r="E4" s="774"/>
      <c r="F4" s="225"/>
      <c r="G4" s="225"/>
      <c r="H4" s="1956" t="s">
        <v>895</v>
      </c>
      <c r="I4" s="1956"/>
      <c r="J4" s="1956"/>
    </row>
    <row r="5" spans="1:10" s="782" customFormat="1" ht="19" customHeight="1">
      <c r="A5" s="784" t="s">
        <v>896</v>
      </c>
      <c r="B5" s="774"/>
      <c r="C5" s="778"/>
      <c r="D5" s="778"/>
      <c r="E5" s="774"/>
      <c r="F5" s="774"/>
      <c r="G5" s="774"/>
      <c r="H5" s="225"/>
      <c r="I5" s="774"/>
      <c r="J5" s="785"/>
    </row>
    <row r="6" spans="1:10" s="782" customFormat="1" ht="19" customHeight="1">
      <c r="A6" s="784"/>
      <c r="B6" s="774"/>
      <c r="C6" s="778"/>
      <c r="D6" s="778"/>
      <c r="E6" s="774"/>
      <c r="F6" s="774"/>
      <c r="G6" s="774"/>
      <c r="H6" s="225"/>
      <c r="I6" s="774"/>
      <c r="J6" s="785"/>
    </row>
    <row r="7" spans="1:10" s="774" customFormat="1" ht="16.5" customHeight="1">
      <c r="C7" s="786" t="str">
        <f>LEFT(F7,4)+1&amp;"-"&amp;RIGHT(F7,4)+1</f>
        <v>2022-2023</v>
      </c>
      <c r="F7" s="786" t="str">
        <f>LEFT(I7,4)+1&amp;"-"&amp;RIGHT(I7,4)+1</f>
        <v>2021-2022</v>
      </c>
      <c r="I7" s="786" t="s">
        <v>1768</v>
      </c>
      <c r="J7" s="787"/>
    </row>
    <row r="8" spans="1:10" s="774" customFormat="1" ht="8.15" customHeight="1">
      <c r="J8" s="787"/>
    </row>
    <row r="9" spans="1:10" s="786" customFormat="1" ht="14.5" customHeight="1">
      <c r="A9" s="1446" t="s">
        <v>1982</v>
      </c>
      <c r="J9" s="1447" t="s">
        <v>1983</v>
      </c>
    </row>
    <row r="10" spans="1:10" s="789" customFormat="1" ht="16.5" customHeight="1">
      <c r="A10" s="1448" t="s">
        <v>897</v>
      </c>
      <c r="B10" s="774"/>
      <c r="C10" s="1449">
        <v>15880</v>
      </c>
      <c r="F10" s="1449">
        <v>15830</v>
      </c>
      <c r="I10" s="1449">
        <v>15325</v>
      </c>
      <c r="J10" s="1450" t="s">
        <v>258</v>
      </c>
    </row>
    <row r="11" spans="1:10" s="789" customFormat="1" ht="16.5" customHeight="1">
      <c r="A11" s="1451" t="s">
        <v>898</v>
      </c>
      <c r="B11" s="774"/>
      <c r="C11" s="1449">
        <v>4714</v>
      </c>
      <c r="F11" s="1449">
        <v>4623</v>
      </c>
      <c r="I11" s="1449">
        <v>4412</v>
      </c>
      <c r="J11" s="1452" t="s">
        <v>286</v>
      </c>
    </row>
    <row r="12" spans="1:10" s="789" customFormat="1" ht="14.5" customHeight="1">
      <c r="B12" s="774"/>
      <c r="J12" s="1453"/>
    </row>
    <row r="13" spans="1:10" s="789" customFormat="1" ht="14.5" customHeight="1">
      <c r="A13" s="1446" t="s">
        <v>1984</v>
      </c>
      <c r="B13" s="774"/>
      <c r="J13" s="1447" t="s">
        <v>1985</v>
      </c>
    </row>
    <row r="14" spans="1:10" s="789" customFormat="1" ht="14.5" customHeight="1">
      <c r="A14" s="1448" t="s">
        <v>897</v>
      </c>
      <c r="B14" s="774"/>
      <c r="C14" s="1449">
        <v>3078</v>
      </c>
      <c r="F14" s="1449">
        <v>3021</v>
      </c>
      <c r="I14" s="1449">
        <v>3074</v>
      </c>
      <c r="J14" s="1450" t="s">
        <v>258</v>
      </c>
    </row>
    <row r="15" spans="1:10" s="789" customFormat="1" ht="19.5" customHeight="1">
      <c r="A15" s="1451" t="s">
        <v>2401</v>
      </c>
      <c r="B15" s="774"/>
      <c r="C15" s="1449">
        <v>1099</v>
      </c>
      <c r="D15" s="1449"/>
      <c r="E15" s="1449"/>
      <c r="F15" s="1449">
        <v>1067</v>
      </c>
      <c r="G15" s="1449"/>
      <c r="H15" s="1449"/>
      <c r="I15" s="1449">
        <v>1031</v>
      </c>
      <c r="J15" s="1452" t="s">
        <v>286</v>
      </c>
    </row>
    <row r="16" spans="1:10" s="789" customFormat="1" ht="19.5" customHeight="1">
      <c r="B16" s="774"/>
      <c r="C16" s="774"/>
      <c r="D16" s="774"/>
      <c r="E16" s="774"/>
      <c r="F16" s="774"/>
      <c r="G16" s="774"/>
      <c r="H16" s="774"/>
      <c r="I16" s="774"/>
      <c r="J16" s="791"/>
    </row>
    <row r="17" spans="1:11" s="789" customFormat="1" ht="19.5" customHeight="1">
      <c r="B17" s="774"/>
      <c r="C17" s="774"/>
      <c r="D17" s="774"/>
      <c r="E17" s="774"/>
      <c r="F17" s="774"/>
      <c r="G17" s="774"/>
      <c r="H17" s="774"/>
      <c r="I17" s="774"/>
    </row>
    <row r="18" spans="1:11" s="789" customFormat="1" ht="19" customHeight="1">
      <c r="A18" s="1445" t="s">
        <v>899</v>
      </c>
      <c r="B18" s="786"/>
      <c r="C18" s="788"/>
      <c r="D18" s="788"/>
      <c r="E18" s="786"/>
      <c r="F18" s="786"/>
      <c r="G18" s="786"/>
      <c r="H18" s="1957" t="s">
        <v>2180</v>
      </c>
      <c r="I18" s="1957"/>
      <c r="J18" s="1957"/>
      <c r="K18" s="791"/>
    </row>
    <row r="19" spans="1:11" s="774" customFormat="1" ht="19" customHeight="1">
      <c r="A19" s="1445" t="s">
        <v>900</v>
      </c>
      <c r="C19" s="778"/>
      <c r="D19" s="778"/>
      <c r="H19" s="1958" t="s">
        <v>901</v>
      </c>
      <c r="I19" s="1958"/>
      <c r="J19" s="1958"/>
      <c r="K19" s="792"/>
    </row>
    <row r="20" spans="1:11" s="774" customFormat="1" ht="19" customHeight="1">
      <c r="A20" s="789" t="s">
        <v>902</v>
      </c>
      <c r="C20" s="778"/>
      <c r="D20" s="778"/>
      <c r="G20" s="225"/>
      <c r="H20" s="225"/>
      <c r="I20" s="1958" t="s">
        <v>903</v>
      </c>
      <c r="J20" s="1958"/>
      <c r="K20" s="788"/>
    </row>
    <row r="21" spans="1:11" s="774" customFormat="1" ht="19" customHeight="1">
      <c r="A21" s="789"/>
      <c r="C21" s="778"/>
      <c r="D21" s="778"/>
      <c r="G21" s="225"/>
      <c r="H21" s="225"/>
      <c r="J21" s="1601"/>
      <c r="K21" s="788"/>
    </row>
    <row r="22" spans="1:11" s="789" customFormat="1" ht="16.5" customHeight="1">
      <c r="A22" s="18" t="s">
        <v>2309</v>
      </c>
      <c r="B22" s="1959" t="s">
        <v>904</v>
      </c>
      <c r="C22" s="1959"/>
      <c r="D22" s="1959"/>
      <c r="E22" s="1959"/>
      <c r="F22" s="1959"/>
      <c r="G22" s="1959"/>
      <c r="H22" s="1960" t="s">
        <v>258</v>
      </c>
      <c r="I22" s="1960"/>
      <c r="J22" s="1602" t="s">
        <v>2310</v>
      </c>
    </row>
    <row r="23" spans="1:11" s="789" customFormat="1" ht="13" customHeight="1">
      <c r="H23" s="1961" t="s">
        <v>897</v>
      </c>
      <c r="I23" s="1961"/>
    </row>
    <row r="24" spans="1:11" s="789" customFormat="1" ht="13" customHeight="1">
      <c r="A24" s="774"/>
      <c r="H24" s="774"/>
      <c r="I24" s="788"/>
      <c r="J24" s="787"/>
      <c r="K24" s="774"/>
    </row>
    <row r="25" spans="1:11" s="789" customFormat="1" ht="13" customHeight="1">
      <c r="A25" s="774"/>
      <c r="B25" s="1962" t="s">
        <v>1767</v>
      </c>
      <c r="C25" s="1962"/>
      <c r="D25" s="1960" t="s">
        <v>905</v>
      </c>
      <c r="E25" s="1960"/>
      <c r="F25" s="1960" t="s">
        <v>1986</v>
      </c>
      <c r="G25" s="1960"/>
      <c r="H25" s="786" t="s">
        <v>16</v>
      </c>
      <c r="I25" s="788" t="s">
        <v>278</v>
      </c>
      <c r="J25" s="787"/>
      <c r="K25" s="774"/>
    </row>
    <row r="26" spans="1:11" s="789" customFormat="1" ht="13" customHeight="1">
      <c r="A26" s="774"/>
      <c r="B26" s="1963" t="s">
        <v>906</v>
      </c>
      <c r="C26" s="1964"/>
      <c r="D26" s="1965" t="s">
        <v>907</v>
      </c>
      <c r="E26" s="1966"/>
      <c r="F26" s="1966" t="s">
        <v>908</v>
      </c>
      <c r="G26" s="1966"/>
      <c r="H26" s="788" t="s">
        <v>279</v>
      </c>
      <c r="I26" s="788" t="s">
        <v>356</v>
      </c>
      <c r="J26" s="787"/>
      <c r="K26" s="774"/>
    </row>
    <row r="27" spans="1:11" s="789" customFormat="1" ht="8.15" customHeight="1">
      <c r="B27" s="774"/>
      <c r="C27" s="774"/>
      <c r="D27" s="778"/>
      <c r="E27" s="778"/>
      <c r="F27" s="774"/>
      <c r="G27" s="778"/>
      <c r="H27" s="774"/>
      <c r="I27" s="244"/>
      <c r="J27" s="793"/>
      <c r="K27" s="774"/>
    </row>
    <row r="28" spans="1:11" s="789" customFormat="1" ht="21.75" customHeight="1">
      <c r="A28" s="1603" t="s">
        <v>1832</v>
      </c>
      <c r="B28" s="1749">
        <v>67</v>
      </c>
      <c r="C28" s="514"/>
      <c r="D28" s="1749">
        <v>59</v>
      </c>
      <c r="F28" s="1749">
        <v>70</v>
      </c>
      <c r="G28" s="1604"/>
      <c r="H28" s="1611">
        <v>204</v>
      </c>
      <c r="I28" s="1750">
        <v>43</v>
      </c>
      <c r="J28" s="1605" t="s">
        <v>1833</v>
      </c>
      <c r="K28" s="794"/>
    </row>
    <row r="29" spans="1:11" s="789" customFormat="1" ht="18" customHeight="1">
      <c r="A29" s="1603" t="s">
        <v>909</v>
      </c>
      <c r="B29" s="1749">
        <v>778</v>
      </c>
      <c r="C29" s="514"/>
      <c r="D29" s="1749">
        <v>654</v>
      </c>
      <c r="E29" s="1609"/>
      <c r="F29" s="1749">
        <v>697</v>
      </c>
      <c r="G29" s="1606"/>
      <c r="H29" s="1611">
        <v>2198</v>
      </c>
      <c r="I29" s="1750">
        <v>719</v>
      </c>
      <c r="J29" s="1605" t="s">
        <v>2181</v>
      </c>
      <c r="K29" s="794"/>
    </row>
    <row r="30" spans="1:11" s="789" customFormat="1" ht="18" customHeight="1">
      <c r="A30" s="1603" t="s">
        <v>910</v>
      </c>
      <c r="B30" s="1749">
        <v>642</v>
      </c>
      <c r="C30" s="514"/>
      <c r="D30" s="1749">
        <v>554</v>
      </c>
      <c r="E30" s="1609"/>
      <c r="F30" s="1749">
        <v>1034</v>
      </c>
      <c r="G30" s="1606"/>
      <c r="H30" s="1611">
        <v>2266</v>
      </c>
      <c r="I30" s="1750">
        <v>576</v>
      </c>
      <c r="J30" s="1605" t="s">
        <v>2182</v>
      </c>
      <c r="K30" s="794"/>
    </row>
    <row r="31" spans="1:11" s="789" customFormat="1" ht="18" customHeight="1">
      <c r="A31" s="773" t="s">
        <v>911</v>
      </c>
      <c r="B31" s="1749">
        <v>831</v>
      </c>
      <c r="C31" s="514"/>
      <c r="D31" s="1749">
        <v>533</v>
      </c>
      <c r="E31" s="1609"/>
      <c r="F31" s="1749">
        <v>1773</v>
      </c>
      <c r="G31" s="1606"/>
      <c r="H31" s="1611">
        <v>3178</v>
      </c>
      <c r="I31" s="1750">
        <v>914</v>
      </c>
      <c r="J31" s="790" t="s">
        <v>2183</v>
      </c>
      <c r="K31" s="794"/>
    </row>
    <row r="32" spans="1:11" s="789" customFormat="1" ht="18" customHeight="1">
      <c r="A32" s="773" t="s">
        <v>912</v>
      </c>
      <c r="B32" s="1749">
        <v>532</v>
      </c>
      <c r="C32" s="514"/>
      <c r="D32" s="1749">
        <v>315</v>
      </c>
      <c r="E32" s="1609"/>
      <c r="F32" s="1749">
        <v>168</v>
      </c>
      <c r="G32" s="1606"/>
      <c r="H32" s="1611">
        <v>1026</v>
      </c>
      <c r="I32" s="1750">
        <v>208</v>
      </c>
      <c r="J32" s="790" t="s">
        <v>2184</v>
      </c>
      <c r="K32" s="794"/>
    </row>
    <row r="33" spans="1:11" s="789" customFormat="1" ht="18" customHeight="1">
      <c r="A33" s="773" t="s">
        <v>913</v>
      </c>
      <c r="B33" s="1749">
        <v>343</v>
      </c>
      <c r="C33" s="514"/>
      <c r="D33" s="1749">
        <v>201</v>
      </c>
      <c r="E33" s="1609"/>
      <c r="F33" s="1749">
        <v>767</v>
      </c>
      <c r="G33" s="1606"/>
      <c r="H33" s="1611">
        <v>1352</v>
      </c>
      <c r="I33" s="1750">
        <v>330</v>
      </c>
      <c r="J33" s="790" t="s">
        <v>2185</v>
      </c>
      <c r="K33" s="794"/>
    </row>
    <row r="34" spans="1:11" s="789" customFormat="1" ht="18" customHeight="1">
      <c r="A34" s="773" t="s">
        <v>914</v>
      </c>
      <c r="B34" s="1749">
        <v>517</v>
      </c>
      <c r="C34" s="514"/>
      <c r="D34" s="1749">
        <v>17</v>
      </c>
      <c r="E34" s="1225"/>
      <c r="F34" s="1749">
        <v>931</v>
      </c>
      <c r="G34" s="1606"/>
      <c r="H34" s="1611">
        <v>1761</v>
      </c>
      <c r="I34" s="1750">
        <v>673</v>
      </c>
      <c r="J34" s="790" t="s">
        <v>1987</v>
      </c>
      <c r="K34" s="794"/>
    </row>
    <row r="35" spans="1:11" s="789" customFormat="1" ht="18" customHeight="1">
      <c r="A35" s="1603" t="s">
        <v>915</v>
      </c>
      <c r="B35" s="1749">
        <v>52</v>
      </c>
      <c r="C35" s="514"/>
      <c r="D35" s="1749">
        <v>1</v>
      </c>
      <c r="E35" s="1609"/>
      <c r="F35" s="1749">
        <v>80</v>
      </c>
      <c r="G35" s="1606"/>
      <c r="H35" s="1611">
        <v>159</v>
      </c>
      <c r="I35" s="1750">
        <v>119</v>
      </c>
      <c r="J35" s="790" t="s">
        <v>1988</v>
      </c>
      <c r="K35" s="794"/>
    </row>
    <row r="36" spans="1:11" s="789" customFormat="1" ht="18" customHeight="1">
      <c r="A36" s="773" t="s">
        <v>916</v>
      </c>
      <c r="B36" s="1749">
        <v>528</v>
      </c>
      <c r="C36" s="514"/>
      <c r="D36" s="1749">
        <v>330</v>
      </c>
      <c r="E36" s="1609"/>
      <c r="F36" s="1749">
        <v>423</v>
      </c>
      <c r="G36" s="1606"/>
      <c r="H36" s="1611">
        <v>1359</v>
      </c>
      <c r="I36" s="1750">
        <v>345</v>
      </c>
      <c r="J36" s="790" t="s">
        <v>1989</v>
      </c>
      <c r="K36" s="794"/>
    </row>
    <row r="37" spans="1:11" s="789" customFormat="1" ht="18" customHeight="1">
      <c r="A37" s="773" t="s">
        <v>917</v>
      </c>
      <c r="B37" s="1749">
        <v>220</v>
      </c>
      <c r="C37" s="514"/>
      <c r="D37" s="1749">
        <v>164</v>
      </c>
      <c r="E37" s="1609"/>
      <c r="F37" s="1749">
        <v>150</v>
      </c>
      <c r="G37" s="1606"/>
      <c r="H37" s="1611">
        <v>546</v>
      </c>
      <c r="I37" s="1750">
        <v>210</v>
      </c>
      <c r="J37" s="790" t="s">
        <v>1990</v>
      </c>
      <c r="K37" s="794"/>
    </row>
    <row r="38" spans="1:11" s="789" customFormat="1" ht="18" customHeight="1">
      <c r="A38" s="773" t="s">
        <v>920</v>
      </c>
      <c r="B38" s="1749">
        <v>429</v>
      </c>
      <c r="C38" s="514"/>
      <c r="D38" s="1749">
        <v>182</v>
      </c>
      <c r="E38" s="1609"/>
      <c r="F38" s="1749">
        <v>184</v>
      </c>
      <c r="G38" s="1606"/>
      <c r="H38" s="1611">
        <v>856</v>
      </c>
      <c r="I38" s="1750">
        <v>262</v>
      </c>
      <c r="J38" s="790" t="s">
        <v>1991</v>
      </c>
      <c r="K38" s="794"/>
    </row>
    <row r="39" spans="1:11" s="791" customFormat="1" ht="18" customHeight="1">
      <c r="A39" s="773" t="s">
        <v>918</v>
      </c>
      <c r="B39" s="1749">
        <v>45</v>
      </c>
      <c r="C39" s="514"/>
      <c r="D39" s="1749">
        <v>16</v>
      </c>
      <c r="E39" s="1609"/>
      <c r="F39" s="1749">
        <v>23</v>
      </c>
      <c r="G39" s="1606"/>
      <c r="H39" s="1611">
        <v>88</v>
      </c>
      <c r="I39" s="1750">
        <v>39</v>
      </c>
      <c r="J39" s="790" t="s">
        <v>919</v>
      </c>
      <c r="K39" s="794"/>
    </row>
    <row r="40" spans="1:11" s="789" customFormat="1" ht="15" customHeight="1">
      <c r="A40" s="774" t="s">
        <v>1834</v>
      </c>
      <c r="B40" s="1749">
        <v>356</v>
      </c>
      <c r="C40" s="514"/>
      <c r="D40" s="1749">
        <v>105</v>
      </c>
      <c r="E40" s="1609"/>
      <c r="F40" s="1749">
        <v>113</v>
      </c>
      <c r="G40" s="1606"/>
      <c r="H40" s="1611">
        <v>630</v>
      </c>
      <c r="I40" s="1750">
        <v>189</v>
      </c>
      <c r="J40" s="790" t="s">
        <v>1992</v>
      </c>
      <c r="K40" s="795"/>
    </row>
    <row r="41" spans="1:11" s="789" customFormat="1" ht="15" customHeight="1">
      <c r="A41" s="774" t="s">
        <v>921</v>
      </c>
      <c r="B41" s="1749">
        <v>14</v>
      </c>
      <c r="C41" s="514"/>
      <c r="D41" s="1749">
        <v>8</v>
      </c>
      <c r="E41" s="1609"/>
      <c r="F41" s="1749">
        <v>13</v>
      </c>
      <c r="G41" s="1609"/>
      <c r="H41" s="1611">
        <v>35</v>
      </c>
      <c r="I41" s="1750">
        <v>14</v>
      </c>
      <c r="J41" s="790" t="s">
        <v>922</v>
      </c>
      <c r="K41" s="795"/>
    </row>
    <row r="42" spans="1:11" s="789" customFormat="1" ht="15" customHeight="1">
      <c r="A42" s="774" t="s">
        <v>923</v>
      </c>
      <c r="B42" s="1749">
        <v>22</v>
      </c>
      <c r="C42" s="514"/>
      <c r="D42" s="1749">
        <v>17</v>
      </c>
      <c r="E42" s="1609"/>
      <c r="F42" s="1749">
        <v>1</v>
      </c>
      <c r="G42" s="1609"/>
      <c r="H42" s="1611">
        <v>40</v>
      </c>
      <c r="I42" s="1750">
        <v>13</v>
      </c>
      <c r="J42" s="790" t="s">
        <v>924</v>
      </c>
      <c r="K42" s="795"/>
    </row>
    <row r="43" spans="1:11" s="789" customFormat="1" ht="15" customHeight="1">
      <c r="A43" s="774" t="s">
        <v>925</v>
      </c>
      <c r="B43" s="1749">
        <v>47</v>
      </c>
      <c r="C43" s="514"/>
      <c r="D43" s="1749">
        <v>5</v>
      </c>
      <c r="E43" s="1609"/>
      <c r="F43" s="1864" t="s">
        <v>1867</v>
      </c>
      <c r="G43" s="1606"/>
      <c r="H43" s="1611">
        <v>52</v>
      </c>
      <c r="I43" s="1750">
        <v>22</v>
      </c>
      <c r="J43" s="790" t="s">
        <v>1993</v>
      </c>
      <c r="K43" s="795"/>
    </row>
    <row r="44" spans="1:11" s="789" customFormat="1" ht="15" customHeight="1">
      <c r="A44" s="773" t="s">
        <v>2393</v>
      </c>
      <c r="B44" s="1609">
        <v>50</v>
      </c>
      <c r="C44" s="1612"/>
      <c r="D44" s="1610">
        <v>31</v>
      </c>
      <c r="E44" s="1612"/>
      <c r="F44" s="1610">
        <v>49</v>
      </c>
      <c r="G44" s="1612"/>
      <c r="H44" s="1611">
        <v>130</v>
      </c>
      <c r="I44" s="1750">
        <v>38</v>
      </c>
      <c r="J44" s="790" t="s">
        <v>1580</v>
      </c>
      <c r="K44" s="794"/>
    </row>
    <row r="45" spans="1:11" s="789" customFormat="1" ht="15" customHeight="1">
      <c r="A45" s="773"/>
      <c r="B45" s="1609"/>
      <c r="C45" s="1612"/>
      <c r="D45" s="1609"/>
      <c r="E45" s="1612"/>
      <c r="F45" s="1609"/>
      <c r="G45" s="1612"/>
      <c r="H45" s="788"/>
      <c r="I45" s="788"/>
      <c r="J45" s="790"/>
      <c r="K45" s="794"/>
    </row>
    <row r="46" spans="1:11" s="789" customFormat="1" ht="12.75" customHeight="1">
      <c r="A46" s="1607" t="s">
        <v>926</v>
      </c>
      <c r="B46" s="1611">
        <f>SUM(B28:B44)</f>
        <v>5473</v>
      </c>
      <c r="C46" s="1613">
        <f t="shared" ref="C46" si="0">SUM(C30:C43)</f>
        <v>0</v>
      </c>
      <c r="D46" s="1611">
        <f>SUM(D28:D44)</f>
        <v>3192</v>
      </c>
      <c r="E46" s="786"/>
      <c r="F46" s="1611">
        <f>SUM(F28:F44)</f>
        <v>6476</v>
      </c>
      <c r="G46" s="786"/>
      <c r="H46" s="1611">
        <f>SUM(H28:H44)</f>
        <v>15880</v>
      </c>
      <c r="I46" s="1614">
        <f>SUM(I28:I44)</f>
        <v>4714</v>
      </c>
      <c r="J46" s="1608" t="s">
        <v>927</v>
      </c>
      <c r="K46" s="795"/>
    </row>
    <row r="47" spans="1:11" s="789" customFormat="1" ht="6" customHeight="1">
      <c r="B47" s="774"/>
      <c r="C47" s="778"/>
      <c r="D47" s="778"/>
      <c r="E47" s="774"/>
      <c r="F47" s="774"/>
      <c r="G47" s="774"/>
      <c r="H47" s="225"/>
      <c r="I47" s="774"/>
      <c r="J47" s="790"/>
    </row>
    <row r="48" spans="1:11" s="789" customFormat="1" ht="6" customHeight="1">
      <c r="B48" s="774"/>
      <c r="C48" s="778"/>
      <c r="D48" s="778"/>
      <c r="E48" s="774"/>
      <c r="F48" s="774"/>
      <c r="G48" s="774"/>
      <c r="H48" s="225"/>
      <c r="I48" s="774"/>
      <c r="J48" s="1614"/>
    </row>
    <row r="49" spans="1:10" s="789" customFormat="1" ht="6" customHeight="1">
      <c r="B49" s="774"/>
      <c r="C49" s="778"/>
      <c r="D49" s="778"/>
      <c r="E49" s="774"/>
      <c r="F49" s="774"/>
      <c r="G49" s="774"/>
      <c r="H49" s="225"/>
      <c r="I49" s="774"/>
      <c r="J49" s="790"/>
    </row>
    <row r="50" spans="1:10" s="789" customFormat="1" ht="6" customHeight="1">
      <c r="B50" s="774"/>
      <c r="C50" s="778"/>
      <c r="D50" s="778"/>
      <c r="E50" s="774"/>
      <c r="F50" s="774"/>
      <c r="G50" s="774"/>
      <c r="H50" s="225"/>
      <c r="I50" s="774"/>
      <c r="J50" s="790"/>
    </row>
    <row r="51" spans="1:10" s="789" customFormat="1" ht="6" customHeight="1">
      <c r="B51" s="774"/>
      <c r="C51" s="778"/>
      <c r="D51" s="778"/>
      <c r="E51" s="774"/>
      <c r="F51" s="774"/>
      <c r="G51" s="774"/>
      <c r="H51" s="225"/>
      <c r="I51" s="774"/>
      <c r="J51" s="790"/>
    </row>
    <row r="52" spans="1:10" s="789" customFormat="1" ht="6" customHeight="1">
      <c r="B52" s="774"/>
      <c r="C52" s="778"/>
      <c r="D52" s="778"/>
      <c r="E52" s="774"/>
      <c r="F52" s="774"/>
      <c r="G52" s="774"/>
      <c r="H52" s="225"/>
      <c r="I52" s="774"/>
      <c r="J52" s="790"/>
    </row>
    <row r="53" spans="1:10" s="789" customFormat="1" ht="6" customHeight="1">
      <c r="B53" s="774"/>
      <c r="C53" s="778"/>
      <c r="D53" s="778"/>
      <c r="E53" s="774"/>
      <c r="F53" s="774"/>
      <c r="G53" s="774"/>
      <c r="H53" s="225"/>
      <c r="I53" s="774"/>
      <c r="J53" s="790"/>
    </row>
    <row r="54" spans="1:10" s="789" customFormat="1" ht="6" customHeight="1">
      <c r="B54" s="774"/>
      <c r="C54" s="778"/>
      <c r="D54" s="778"/>
      <c r="E54" s="774"/>
      <c r="F54" s="774"/>
      <c r="G54" s="774"/>
      <c r="H54" s="225"/>
      <c r="I54" s="774"/>
      <c r="J54" s="790"/>
    </row>
    <row r="55" spans="1:10" s="774" customFormat="1" ht="12.75" customHeight="1">
      <c r="C55" s="778"/>
      <c r="D55" s="778"/>
      <c r="H55" s="225"/>
    </row>
    <row r="56" spans="1:10" s="789" customFormat="1" ht="12.75" customHeight="1">
      <c r="A56" s="764" t="s">
        <v>928</v>
      </c>
    </row>
    <row r="57" spans="1:10">
      <c r="A57" s="764" t="s">
        <v>929</v>
      </c>
    </row>
    <row r="58" spans="1:10" ht="12.75" customHeight="1">
      <c r="A58" s="764" t="s">
        <v>930</v>
      </c>
    </row>
    <row r="59" spans="1:10" s="225" customFormat="1" ht="12.75" customHeight="1">
      <c r="A59" s="764" t="s">
        <v>886</v>
      </c>
      <c r="B59" s="774"/>
      <c r="C59" s="778"/>
      <c r="D59" s="778"/>
      <c r="E59" s="774"/>
      <c r="F59" s="774"/>
      <c r="G59" s="774"/>
      <c r="I59" s="774"/>
      <c r="J59" s="896" t="s">
        <v>931</v>
      </c>
    </row>
    <row r="60" spans="1:10" s="774" customFormat="1" ht="12.75" customHeight="1">
      <c r="A60" s="764" t="s">
        <v>932</v>
      </c>
      <c r="C60" s="778"/>
      <c r="D60" s="778"/>
      <c r="H60" s="225"/>
      <c r="J60" s="896" t="s">
        <v>933</v>
      </c>
    </row>
    <row r="61" spans="1:10" s="797" customFormat="1" ht="12.75" customHeight="1">
      <c r="A61" s="31" t="s">
        <v>1980</v>
      </c>
      <c r="B61" s="769"/>
      <c r="C61" s="1599"/>
      <c r="D61" s="1599"/>
      <c r="J61" s="32" t="s">
        <v>2395</v>
      </c>
    </row>
    <row r="62" spans="1:10" s="225" customFormat="1" ht="12.75" customHeight="1">
      <c r="A62" s="772" t="s">
        <v>1994</v>
      </c>
      <c r="B62" s="773"/>
      <c r="C62" s="774"/>
      <c r="D62" s="778"/>
      <c r="G62" s="774"/>
      <c r="J62" s="775"/>
    </row>
    <row r="63" spans="1:10" ht="12.75" customHeight="1"/>
    <row r="64" spans="1:10" ht="12.75" customHeight="1"/>
    <row r="65" ht="12.75" customHeight="1"/>
    <row r="66" ht="12.75" customHeight="1"/>
    <row r="67" ht="12.75" customHeight="1"/>
  </sheetData>
  <mergeCells count="13">
    <mergeCell ref="H23:I23"/>
    <mergeCell ref="B25:C25"/>
    <mergeCell ref="D25:E25"/>
    <mergeCell ref="F25:G25"/>
    <mergeCell ref="B26:C26"/>
    <mergeCell ref="D26:E26"/>
    <mergeCell ref="F26:G26"/>
    <mergeCell ref="H4:J4"/>
    <mergeCell ref="H18:J18"/>
    <mergeCell ref="H19:J19"/>
    <mergeCell ref="I20:J20"/>
    <mergeCell ref="B22:G22"/>
    <mergeCell ref="H22:I22"/>
  </mergeCells>
  <printOptions gridLinesSet="0"/>
  <pageMargins left="0.78740157480314965" right="0.34375" top="1.1811023622047245" bottom="0.98425196850393704" header="0.51181102362204722" footer="0.51181102362204722"/>
  <pageSetup paperSize="9" scale="62" pageOrder="overThenDown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syncVertical="1" syncRef="A12">
    <tabColor rgb="FFFFFF00"/>
  </sheetPr>
  <dimension ref="A1:I41"/>
  <sheetViews>
    <sheetView showGridLines="0" view="pageLayout" topLeftCell="A12" workbookViewId="0">
      <selection activeCell="F15" sqref="F15"/>
    </sheetView>
  </sheetViews>
  <sheetFormatPr defaultColWidth="11" defaultRowHeight="13"/>
  <cols>
    <col min="1" max="1" width="34.1796875" style="801" customWidth="1"/>
    <col min="2" max="6" width="8.453125" style="799" customWidth="1"/>
    <col min="7" max="7" width="8.453125" style="811" customWidth="1"/>
    <col min="8" max="8" width="33.1796875" style="799" customWidth="1"/>
    <col min="9" max="10" width="11" style="800" customWidth="1"/>
    <col min="11" max="13" width="14.453125" style="800" customWidth="1"/>
    <col min="14" max="14" width="32.54296875" style="800" customWidth="1"/>
    <col min="15" max="15" width="14.453125" style="800" customWidth="1"/>
    <col min="16" max="16" width="13.453125" style="800" customWidth="1"/>
    <col min="17" max="18" width="11" style="800" customWidth="1"/>
    <col min="19" max="20" width="13.453125" style="800" customWidth="1"/>
    <col min="21" max="28" width="9.81640625" style="800" customWidth="1"/>
    <col min="29" max="32" width="11" style="800" customWidth="1"/>
    <col min="33" max="33" width="14.453125" style="800" customWidth="1"/>
    <col min="34" max="34" width="4.1796875" style="800" customWidth="1"/>
    <col min="35" max="35" width="13.453125" style="800" customWidth="1"/>
    <col min="36" max="36" width="28.1796875" style="800" customWidth="1"/>
    <col min="37" max="37" width="11" style="800" customWidth="1"/>
    <col min="38" max="38" width="14.453125" style="800" customWidth="1"/>
    <col min="39" max="39" width="4.1796875" style="800" customWidth="1"/>
    <col min="40" max="41" width="11" style="800" customWidth="1"/>
    <col min="42" max="42" width="14.453125" style="800" customWidth="1"/>
    <col min="43" max="43" width="4.1796875" style="800" customWidth="1"/>
    <col min="44" max="44" width="14.453125" style="800" customWidth="1"/>
    <col min="45" max="242" width="11" style="800"/>
    <col min="243" max="243" width="27.54296875" style="800" customWidth="1"/>
    <col min="244" max="244" width="4.453125" style="800" customWidth="1"/>
    <col min="245" max="245" width="8.1796875" style="800" customWidth="1"/>
    <col min="246" max="247" width="6.453125" style="800" customWidth="1"/>
    <col min="248" max="248" width="8.453125" style="800" customWidth="1"/>
    <col min="249" max="249" width="6.54296875" style="800" customWidth="1"/>
    <col min="250" max="250" width="6.1796875" style="800" customWidth="1"/>
    <col min="251" max="251" width="26" style="800" customWidth="1"/>
    <col min="252" max="252" width="8.54296875" style="800" customWidth="1"/>
    <col min="253" max="253" width="11" style="800" customWidth="1"/>
    <col min="254" max="254" width="7.453125" style="800" customWidth="1"/>
    <col min="255" max="255" width="8" style="800" customWidth="1"/>
    <col min="256" max="256" width="6.54296875" style="800" customWidth="1"/>
    <col min="257" max="257" width="8.54296875" style="800" customWidth="1"/>
    <col min="258" max="258" width="4.453125" style="800" customWidth="1"/>
    <col min="259" max="259" width="4.81640625" style="800" customWidth="1"/>
    <col min="260" max="260" width="6.81640625" style="800" customWidth="1"/>
    <col min="261" max="261" width="9.81640625" style="800" customWidth="1"/>
    <col min="262" max="262" width="7.54296875" style="800" customWidth="1"/>
    <col min="263" max="266" width="11" style="800" customWidth="1"/>
    <col min="267" max="269" width="14.453125" style="800" customWidth="1"/>
    <col min="270" max="270" width="32.54296875" style="800" customWidth="1"/>
    <col min="271" max="271" width="14.453125" style="800" customWidth="1"/>
    <col min="272" max="272" width="13.453125" style="800" customWidth="1"/>
    <col min="273" max="274" width="11" style="800" customWidth="1"/>
    <col min="275" max="276" width="13.453125" style="800" customWidth="1"/>
    <col min="277" max="284" width="9.81640625" style="800" customWidth="1"/>
    <col min="285" max="288" width="11" style="800" customWidth="1"/>
    <col min="289" max="289" width="14.453125" style="800" customWidth="1"/>
    <col min="290" max="290" width="4.1796875" style="800" customWidth="1"/>
    <col min="291" max="291" width="13.453125" style="800" customWidth="1"/>
    <col min="292" max="292" width="28.1796875" style="800" customWidth="1"/>
    <col min="293" max="293" width="11" style="800" customWidth="1"/>
    <col min="294" max="294" width="14.453125" style="800" customWidth="1"/>
    <col min="295" max="295" width="4.1796875" style="800" customWidth="1"/>
    <col min="296" max="297" width="11" style="800" customWidth="1"/>
    <col min="298" max="298" width="14.453125" style="800" customWidth="1"/>
    <col min="299" max="299" width="4.1796875" style="800" customWidth="1"/>
    <col min="300" max="300" width="14.453125" style="800" customWidth="1"/>
    <col min="301" max="498" width="11" style="800"/>
    <col min="499" max="499" width="27.54296875" style="800" customWidth="1"/>
    <col min="500" max="500" width="4.453125" style="800" customWidth="1"/>
    <col min="501" max="501" width="8.1796875" style="800" customWidth="1"/>
    <col min="502" max="503" width="6.453125" style="800" customWidth="1"/>
    <col min="504" max="504" width="8.453125" style="800" customWidth="1"/>
    <col min="505" max="505" width="6.54296875" style="800" customWidth="1"/>
    <col min="506" max="506" width="6.1796875" style="800" customWidth="1"/>
    <col min="507" max="507" width="26" style="800" customWidth="1"/>
    <col min="508" max="508" width="8.54296875" style="800" customWidth="1"/>
    <col min="509" max="509" width="11" style="800" customWidth="1"/>
    <col min="510" max="510" width="7.453125" style="800" customWidth="1"/>
    <col min="511" max="511" width="8" style="800" customWidth="1"/>
    <col min="512" max="512" width="6.54296875" style="800" customWidth="1"/>
    <col min="513" max="513" width="8.54296875" style="800" customWidth="1"/>
    <col min="514" max="514" width="4.453125" style="800" customWidth="1"/>
    <col min="515" max="515" width="4.81640625" style="800" customWidth="1"/>
    <col min="516" max="516" width="6.81640625" style="800" customWidth="1"/>
    <col min="517" max="517" width="9.81640625" style="800" customWidth="1"/>
    <col min="518" max="518" width="7.54296875" style="800" customWidth="1"/>
    <col min="519" max="522" width="11" style="800" customWidth="1"/>
    <col min="523" max="525" width="14.453125" style="800" customWidth="1"/>
    <col min="526" max="526" width="32.54296875" style="800" customWidth="1"/>
    <col min="527" max="527" width="14.453125" style="800" customWidth="1"/>
    <col min="528" max="528" width="13.453125" style="800" customWidth="1"/>
    <col min="529" max="530" width="11" style="800" customWidth="1"/>
    <col min="531" max="532" width="13.453125" style="800" customWidth="1"/>
    <col min="533" max="540" width="9.81640625" style="800" customWidth="1"/>
    <col min="541" max="544" width="11" style="800" customWidth="1"/>
    <col min="545" max="545" width="14.453125" style="800" customWidth="1"/>
    <col min="546" max="546" width="4.1796875" style="800" customWidth="1"/>
    <col min="547" max="547" width="13.453125" style="800" customWidth="1"/>
    <col min="548" max="548" width="28.1796875" style="800" customWidth="1"/>
    <col min="549" max="549" width="11" style="800" customWidth="1"/>
    <col min="550" max="550" width="14.453125" style="800" customWidth="1"/>
    <col min="551" max="551" width="4.1796875" style="800" customWidth="1"/>
    <col min="552" max="553" width="11" style="800" customWidth="1"/>
    <col min="554" max="554" width="14.453125" style="800" customWidth="1"/>
    <col min="555" max="555" width="4.1796875" style="800" customWidth="1"/>
    <col min="556" max="556" width="14.453125" style="800" customWidth="1"/>
    <col min="557" max="754" width="11" style="800"/>
    <col min="755" max="755" width="27.54296875" style="800" customWidth="1"/>
    <col min="756" max="756" width="4.453125" style="800" customWidth="1"/>
    <col min="757" max="757" width="8.1796875" style="800" customWidth="1"/>
    <col min="758" max="759" width="6.453125" style="800" customWidth="1"/>
    <col min="760" max="760" width="8.453125" style="800" customWidth="1"/>
    <col min="761" max="761" width="6.54296875" style="800" customWidth="1"/>
    <col min="762" max="762" width="6.1796875" style="800" customWidth="1"/>
    <col min="763" max="763" width="26" style="800" customWidth="1"/>
    <col min="764" max="764" width="8.54296875" style="800" customWidth="1"/>
    <col min="765" max="765" width="11" style="800" customWidth="1"/>
    <col min="766" max="766" width="7.453125" style="800" customWidth="1"/>
    <col min="767" max="767" width="8" style="800" customWidth="1"/>
    <col min="768" max="768" width="6.54296875" style="800" customWidth="1"/>
    <col min="769" max="769" width="8.54296875" style="800" customWidth="1"/>
    <col min="770" max="770" width="4.453125" style="800" customWidth="1"/>
    <col min="771" max="771" width="4.81640625" style="800" customWidth="1"/>
    <col min="772" max="772" width="6.81640625" style="800" customWidth="1"/>
    <col min="773" max="773" width="9.81640625" style="800" customWidth="1"/>
    <col min="774" max="774" width="7.54296875" style="800" customWidth="1"/>
    <col min="775" max="778" width="11" style="800" customWidth="1"/>
    <col min="779" max="781" width="14.453125" style="800" customWidth="1"/>
    <col min="782" max="782" width="32.54296875" style="800" customWidth="1"/>
    <col min="783" max="783" width="14.453125" style="800" customWidth="1"/>
    <col min="784" max="784" width="13.453125" style="800" customWidth="1"/>
    <col min="785" max="786" width="11" style="800" customWidth="1"/>
    <col min="787" max="788" width="13.453125" style="800" customWidth="1"/>
    <col min="789" max="796" width="9.81640625" style="800" customWidth="1"/>
    <col min="797" max="800" width="11" style="800" customWidth="1"/>
    <col min="801" max="801" width="14.453125" style="800" customWidth="1"/>
    <col min="802" max="802" width="4.1796875" style="800" customWidth="1"/>
    <col min="803" max="803" width="13.453125" style="800" customWidth="1"/>
    <col min="804" max="804" width="28.1796875" style="800" customWidth="1"/>
    <col min="805" max="805" width="11" style="800" customWidth="1"/>
    <col min="806" max="806" width="14.453125" style="800" customWidth="1"/>
    <col min="807" max="807" width="4.1796875" style="800" customWidth="1"/>
    <col min="808" max="809" width="11" style="800" customWidth="1"/>
    <col min="810" max="810" width="14.453125" style="800" customWidth="1"/>
    <col min="811" max="811" width="4.1796875" style="800" customWidth="1"/>
    <col min="812" max="812" width="14.453125" style="800" customWidth="1"/>
    <col min="813" max="1010" width="11" style="800"/>
    <col min="1011" max="1011" width="27.54296875" style="800" customWidth="1"/>
    <col min="1012" max="1012" width="4.453125" style="800" customWidth="1"/>
    <col min="1013" max="1013" width="8.1796875" style="800" customWidth="1"/>
    <col min="1014" max="1015" width="6.453125" style="800" customWidth="1"/>
    <col min="1016" max="1016" width="8.453125" style="800" customWidth="1"/>
    <col min="1017" max="1017" width="6.54296875" style="800" customWidth="1"/>
    <col min="1018" max="1018" width="6.1796875" style="800" customWidth="1"/>
    <col min="1019" max="1019" width="26" style="800" customWidth="1"/>
    <col min="1020" max="1020" width="8.54296875" style="800" customWidth="1"/>
    <col min="1021" max="1021" width="11" style="800" customWidth="1"/>
    <col min="1022" max="1022" width="7.453125" style="800" customWidth="1"/>
    <col min="1023" max="1023" width="8" style="800" customWidth="1"/>
    <col min="1024" max="1024" width="6.54296875" style="800" customWidth="1"/>
    <col min="1025" max="1025" width="8.54296875" style="800" customWidth="1"/>
    <col min="1026" max="1026" width="4.453125" style="800" customWidth="1"/>
    <col min="1027" max="1027" width="4.81640625" style="800" customWidth="1"/>
    <col min="1028" max="1028" width="6.81640625" style="800" customWidth="1"/>
    <col min="1029" max="1029" width="9.81640625" style="800" customWidth="1"/>
    <col min="1030" max="1030" width="7.54296875" style="800" customWidth="1"/>
    <col min="1031" max="1034" width="11" style="800" customWidth="1"/>
    <col min="1035" max="1037" width="14.453125" style="800" customWidth="1"/>
    <col min="1038" max="1038" width="32.54296875" style="800" customWidth="1"/>
    <col min="1039" max="1039" width="14.453125" style="800" customWidth="1"/>
    <col min="1040" max="1040" width="13.453125" style="800" customWidth="1"/>
    <col min="1041" max="1042" width="11" style="800" customWidth="1"/>
    <col min="1043" max="1044" width="13.453125" style="800" customWidth="1"/>
    <col min="1045" max="1052" width="9.81640625" style="800" customWidth="1"/>
    <col min="1053" max="1056" width="11" style="800" customWidth="1"/>
    <col min="1057" max="1057" width="14.453125" style="800" customWidth="1"/>
    <col min="1058" max="1058" width="4.1796875" style="800" customWidth="1"/>
    <col min="1059" max="1059" width="13.453125" style="800" customWidth="1"/>
    <col min="1060" max="1060" width="28.1796875" style="800" customWidth="1"/>
    <col min="1061" max="1061" width="11" style="800" customWidth="1"/>
    <col min="1062" max="1062" width="14.453125" style="800" customWidth="1"/>
    <col min="1063" max="1063" width="4.1796875" style="800" customWidth="1"/>
    <col min="1064" max="1065" width="11" style="800" customWidth="1"/>
    <col min="1066" max="1066" width="14.453125" style="800" customWidth="1"/>
    <col min="1067" max="1067" width="4.1796875" style="800" customWidth="1"/>
    <col min="1068" max="1068" width="14.453125" style="800" customWidth="1"/>
    <col min="1069" max="1266" width="11" style="800"/>
    <col min="1267" max="1267" width="27.54296875" style="800" customWidth="1"/>
    <col min="1268" max="1268" width="4.453125" style="800" customWidth="1"/>
    <col min="1269" max="1269" width="8.1796875" style="800" customWidth="1"/>
    <col min="1270" max="1271" width="6.453125" style="800" customWidth="1"/>
    <col min="1272" max="1272" width="8.453125" style="800" customWidth="1"/>
    <col min="1273" max="1273" width="6.54296875" style="800" customWidth="1"/>
    <col min="1274" max="1274" width="6.1796875" style="800" customWidth="1"/>
    <col min="1275" max="1275" width="26" style="800" customWidth="1"/>
    <col min="1276" max="1276" width="8.54296875" style="800" customWidth="1"/>
    <col min="1277" max="1277" width="11" style="800" customWidth="1"/>
    <col min="1278" max="1278" width="7.453125" style="800" customWidth="1"/>
    <col min="1279" max="1279" width="8" style="800" customWidth="1"/>
    <col min="1280" max="1280" width="6.54296875" style="800" customWidth="1"/>
    <col min="1281" max="1281" width="8.54296875" style="800" customWidth="1"/>
    <col min="1282" max="1282" width="4.453125" style="800" customWidth="1"/>
    <col min="1283" max="1283" width="4.81640625" style="800" customWidth="1"/>
    <col min="1284" max="1284" width="6.81640625" style="800" customWidth="1"/>
    <col min="1285" max="1285" width="9.81640625" style="800" customWidth="1"/>
    <col min="1286" max="1286" width="7.54296875" style="800" customWidth="1"/>
    <col min="1287" max="1290" width="11" style="800" customWidth="1"/>
    <col min="1291" max="1293" width="14.453125" style="800" customWidth="1"/>
    <col min="1294" max="1294" width="32.54296875" style="800" customWidth="1"/>
    <col min="1295" max="1295" width="14.453125" style="800" customWidth="1"/>
    <col min="1296" max="1296" width="13.453125" style="800" customWidth="1"/>
    <col min="1297" max="1298" width="11" style="800" customWidth="1"/>
    <col min="1299" max="1300" width="13.453125" style="800" customWidth="1"/>
    <col min="1301" max="1308" width="9.81640625" style="800" customWidth="1"/>
    <col min="1309" max="1312" width="11" style="800" customWidth="1"/>
    <col min="1313" max="1313" width="14.453125" style="800" customWidth="1"/>
    <col min="1314" max="1314" width="4.1796875" style="800" customWidth="1"/>
    <col min="1315" max="1315" width="13.453125" style="800" customWidth="1"/>
    <col min="1316" max="1316" width="28.1796875" style="800" customWidth="1"/>
    <col min="1317" max="1317" width="11" style="800" customWidth="1"/>
    <col min="1318" max="1318" width="14.453125" style="800" customWidth="1"/>
    <col min="1319" max="1319" width="4.1796875" style="800" customWidth="1"/>
    <col min="1320" max="1321" width="11" style="800" customWidth="1"/>
    <col min="1322" max="1322" width="14.453125" style="800" customWidth="1"/>
    <col min="1323" max="1323" width="4.1796875" style="800" customWidth="1"/>
    <col min="1324" max="1324" width="14.453125" style="800" customWidth="1"/>
    <col min="1325" max="1522" width="11" style="800"/>
    <col min="1523" max="1523" width="27.54296875" style="800" customWidth="1"/>
    <col min="1524" max="1524" width="4.453125" style="800" customWidth="1"/>
    <col min="1525" max="1525" width="8.1796875" style="800" customWidth="1"/>
    <col min="1526" max="1527" width="6.453125" style="800" customWidth="1"/>
    <col min="1528" max="1528" width="8.453125" style="800" customWidth="1"/>
    <col min="1529" max="1529" width="6.54296875" style="800" customWidth="1"/>
    <col min="1530" max="1530" width="6.1796875" style="800" customWidth="1"/>
    <col min="1531" max="1531" width="26" style="800" customWidth="1"/>
    <col min="1532" max="1532" width="8.54296875" style="800" customWidth="1"/>
    <col min="1533" max="1533" width="11" style="800" customWidth="1"/>
    <col min="1534" max="1534" width="7.453125" style="800" customWidth="1"/>
    <col min="1535" max="1535" width="8" style="800" customWidth="1"/>
    <col min="1536" max="1536" width="6.54296875" style="800" customWidth="1"/>
    <col min="1537" max="1537" width="8.54296875" style="800" customWidth="1"/>
    <col min="1538" max="1538" width="4.453125" style="800" customWidth="1"/>
    <col min="1539" max="1539" width="4.81640625" style="800" customWidth="1"/>
    <col min="1540" max="1540" width="6.81640625" style="800" customWidth="1"/>
    <col min="1541" max="1541" width="9.81640625" style="800" customWidth="1"/>
    <col min="1542" max="1542" width="7.54296875" style="800" customWidth="1"/>
    <col min="1543" max="1546" width="11" style="800" customWidth="1"/>
    <col min="1547" max="1549" width="14.453125" style="800" customWidth="1"/>
    <col min="1550" max="1550" width="32.54296875" style="800" customWidth="1"/>
    <col min="1551" max="1551" width="14.453125" style="800" customWidth="1"/>
    <col min="1552" max="1552" width="13.453125" style="800" customWidth="1"/>
    <col min="1553" max="1554" width="11" style="800" customWidth="1"/>
    <col min="1555" max="1556" width="13.453125" style="800" customWidth="1"/>
    <col min="1557" max="1564" width="9.81640625" style="800" customWidth="1"/>
    <col min="1565" max="1568" width="11" style="800" customWidth="1"/>
    <col min="1569" max="1569" width="14.453125" style="800" customWidth="1"/>
    <col min="1570" max="1570" width="4.1796875" style="800" customWidth="1"/>
    <col min="1571" max="1571" width="13.453125" style="800" customWidth="1"/>
    <col min="1572" max="1572" width="28.1796875" style="800" customWidth="1"/>
    <col min="1573" max="1573" width="11" style="800" customWidth="1"/>
    <col min="1574" max="1574" width="14.453125" style="800" customWidth="1"/>
    <col min="1575" max="1575" width="4.1796875" style="800" customWidth="1"/>
    <col min="1576" max="1577" width="11" style="800" customWidth="1"/>
    <col min="1578" max="1578" width="14.453125" style="800" customWidth="1"/>
    <col min="1579" max="1579" width="4.1796875" style="800" customWidth="1"/>
    <col min="1580" max="1580" width="14.453125" style="800" customWidth="1"/>
    <col min="1581" max="1778" width="11" style="800"/>
    <col min="1779" max="1779" width="27.54296875" style="800" customWidth="1"/>
    <col min="1780" max="1780" width="4.453125" style="800" customWidth="1"/>
    <col min="1781" max="1781" width="8.1796875" style="800" customWidth="1"/>
    <col min="1782" max="1783" width="6.453125" style="800" customWidth="1"/>
    <col min="1784" max="1784" width="8.453125" style="800" customWidth="1"/>
    <col min="1785" max="1785" width="6.54296875" style="800" customWidth="1"/>
    <col min="1786" max="1786" width="6.1796875" style="800" customWidth="1"/>
    <col min="1787" max="1787" width="26" style="800" customWidth="1"/>
    <col min="1788" max="1788" width="8.54296875" style="800" customWidth="1"/>
    <col min="1789" max="1789" width="11" style="800" customWidth="1"/>
    <col min="1790" max="1790" width="7.453125" style="800" customWidth="1"/>
    <col min="1791" max="1791" width="8" style="800" customWidth="1"/>
    <col min="1792" max="1792" width="6.54296875" style="800" customWidth="1"/>
    <col min="1793" max="1793" width="8.54296875" style="800" customWidth="1"/>
    <col min="1794" max="1794" width="4.453125" style="800" customWidth="1"/>
    <col min="1795" max="1795" width="4.81640625" style="800" customWidth="1"/>
    <col min="1796" max="1796" width="6.81640625" style="800" customWidth="1"/>
    <col min="1797" max="1797" width="9.81640625" style="800" customWidth="1"/>
    <col min="1798" max="1798" width="7.54296875" style="800" customWidth="1"/>
    <col min="1799" max="1802" width="11" style="800" customWidth="1"/>
    <col min="1803" max="1805" width="14.453125" style="800" customWidth="1"/>
    <col min="1806" max="1806" width="32.54296875" style="800" customWidth="1"/>
    <col min="1807" max="1807" width="14.453125" style="800" customWidth="1"/>
    <col min="1808" max="1808" width="13.453125" style="800" customWidth="1"/>
    <col min="1809" max="1810" width="11" style="800" customWidth="1"/>
    <col min="1811" max="1812" width="13.453125" style="800" customWidth="1"/>
    <col min="1813" max="1820" width="9.81640625" style="800" customWidth="1"/>
    <col min="1821" max="1824" width="11" style="800" customWidth="1"/>
    <col min="1825" max="1825" width="14.453125" style="800" customWidth="1"/>
    <col min="1826" max="1826" width="4.1796875" style="800" customWidth="1"/>
    <col min="1827" max="1827" width="13.453125" style="800" customWidth="1"/>
    <col min="1828" max="1828" width="28.1796875" style="800" customWidth="1"/>
    <col min="1829" max="1829" width="11" style="800" customWidth="1"/>
    <col min="1830" max="1830" width="14.453125" style="800" customWidth="1"/>
    <col min="1831" max="1831" width="4.1796875" style="800" customWidth="1"/>
    <col min="1832" max="1833" width="11" style="800" customWidth="1"/>
    <col min="1834" max="1834" width="14.453125" style="800" customWidth="1"/>
    <col min="1835" max="1835" width="4.1796875" style="800" customWidth="1"/>
    <col min="1836" max="1836" width="14.453125" style="800" customWidth="1"/>
    <col min="1837" max="2034" width="11" style="800"/>
    <col min="2035" max="2035" width="27.54296875" style="800" customWidth="1"/>
    <col min="2036" max="2036" width="4.453125" style="800" customWidth="1"/>
    <col min="2037" max="2037" width="8.1796875" style="800" customWidth="1"/>
    <col min="2038" max="2039" width="6.453125" style="800" customWidth="1"/>
    <col min="2040" max="2040" width="8.453125" style="800" customWidth="1"/>
    <col min="2041" max="2041" width="6.54296875" style="800" customWidth="1"/>
    <col min="2042" max="2042" width="6.1796875" style="800" customWidth="1"/>
    <col min="2043" max="2043" width="26" style="800" customWidth="1"/>
    <col min="2044" max="2044" width="8.54296875" style="800" customWidth="1"/>
    <col min="2045" max="2045" width="11" style="800" customWidth="1"/>
    <col min="2046" max="2046" width="7.453125" style="800" customWidth="1"/>
    <col min="2047" max="2047" width="8" style="800" customWidth="1"/>
    <col min="2048" max="2048" width="6.54296875" style="800" customWidth="1"/>
    <col min="2049" max="2049" width="8.54296875" style="800" customWidth="1"/>
    <col min="2050" max="2050" width="4.453125" style="800" customWidth="1"/>
    <col min="2051" max="2051" width="4.81640625" style="800" customWidth="1"/>
    <col min="2052" max="2052" width="6.81640625" style="800" customWidth="1"/>
    <col min="2053" max="2053" width="9.81640625" style="800" customWidth="1"/>
    <col min="2054" max="2054" width="7.54296875" style="800" customWidth="1"/>
    <col min="2055" max="2058" width="11" style="800" customWidth="1"/>
    <col min="2059" max="2061" width="14.453125" style="800" customWidth="1"/>
    <col min="2062" max="2062" width="32.54296875" style="800" customWidth="1"/>
    <col min="2063" max="2063" width="14.453125" style="800" customWidth="1"/>
    <col min="2064" max="2064" width="13.453125" style="800" customWidth="1"/>
    <col min="2065" max="2066" width="11" style="800" customWidth="1"/>
    <col min="2067" max="2068" width="13.453125" style="800" customWidth="1"/>
    <col min="2069" max="2076" width="9.81640625" style="800" customWidth="1"/>
    <col min="2077" max="2080" width="11" style="800" customWidth="1"/>
    <col min="2081" max="2081" width="14.453125" style="800" customWidth="1"/>
    <col min="2082" max="2082" width="4.1796875" style="800" customWidth="1"/>
    <col min="2083" max="2083" width="13.453125" style="800" customWidth="1"/>
    <col min="2084" max="2084" width="28.1796875" style="800" customWidth="1"/>
    <col min="2085" max="2085" width="11" style="800" customWidth="1"/>
    <col min="2086" max="2086" width="14.453125" style="800" customWidth="1"/>
    <col min="2087" max="2087" width="4.1796875" style="800" customWidth="1"/>
    <col min="2088" max="2089" width="11" style="800" customWidth="1"/>
    <col min="2090" max="2090" width="14.453125" style="800" customWidth="1"/>
    <col min="2091" max="2091" width="4.1796875" style="800" customWidth="1"/>
    <col min="2092" max="2092" width="14.453125" style="800" customWidth="1"/>
    <col min="2093" max="2290" width="11" style="800"/>
    <col min="2291" max="2291" width="27.54296875" style="800" customWidth="1"/>
    <col min="2292" max="2292" width="4.453125" style="800" customWidth="1"/>
    <col min="2293" max="2293" width="8.1796875" style="800" customWidth="1"/>
    <col min="2294" max="2295" width="6.453125" style="800" customWidth="1"/>
    <col min="2296" max="2296" width="8.453125" style="800" customWidth="1"/>
    <col min="2297" max="2297" width="6.54296875" style="800" customWidth="1"/>
    <col min="2298" max="2298" width="6.1796875" style="800" customWidth="1"/>
    <col min="2299" max="2299" width="26" style="800" customWidth="1"/>
    <col min="2300" max="2300" width="8.54296875" style="800" customWidth="1"/>
    <col min="2301" max="2301" width="11" style="800" customWidth="1"/>
    <col min="2302" max="2302" width="7.453125" style="800" customWidth="1"/>
    <col min="2303" max="2303" width="8" style="800" customWidth="1"/>
    <col min="2304" max="2304" width="6.54296875" style="800" customWidth="1"/>
    <col min="2305" max="2305" width="8.54296875" style="800" customWidth="1"/>
    <col min="2306" max="2306" width="4.453125" style="800" customWidth="1"/>
    <col min="2307" max="2307" width="4.81640625" style="800" customWidth="1"/>
    <col min="2308" max="2308" width="6.81640625" style="800" customWidth="1"/>
    <col min="2309" max="2309" width="9.81640625" style="800" customWidth="1"/>
    <col min="2310" max="2310" width="7.54296875" style="800" customWidth="1"/>
    <col min="2311" max="2314" width="11" style="800" customWidth="1"/>
    <col min="2315" max="2317" width="14.453125" style="800" customWidth="1"/>
    <col min="2318" max="2318" width="32.54296875" style="800" customWidth="1"/>
    <col min="2319" max="2319" width="14.453125" style="800" customWidth="1"/>
    <col min="2320" max="2320" width="13.453125" style="800" customWidth="1"/>
    <col min="2321" max="2322" width="11" style="800" customWidth="1"/>
    <col min="2323" max="2324" width="13.453125" style="800" customWidth="1"/>
    <col min="2325" max="2332" width="9.81640625" style="800" customWidth="1"/>
    <col min="2333" max="2336" width="11" style="800" customWidth="1"/>
    <col min="2337" max="2337" width="14.453125" style="800" customWidth="1"/>
    <col min="2338" max="2338" width="4.1796875" style="800" customWidth="1"/>
    <col min="2339" max="2339" width="13.453125" style="800" customWidth="1"/>
    <col min="2340" max="2340" width="28.1796875" style="800" customWidth="1"/>
    <col min="2341" max="2341" width="11" style="800" customWidth="1"/>
    <col min="2342" max="2342" width="14.453125" style="800" customWidth="1"/>
    <col min="2343" max="2343" width="4.1796875" style="800" customWidth="1"/>
    <col min="2344" max="2345" width="11" style="800" customWidth="1"/>
    <col min="2346" max="2346" width="14.453125" style="800" customWidth="1"/>
    <col min="2347" max="2347" width="4.1796875" style="800" customWidth="1"/>
    <col min="2348" max="2348" width="14.453125" style="800" customWidth="1"/>
    <col min="2349" max="2546" width="11" style="800"/>
    <col min="2547" max="2547" width="27.54296875" style="800" customWidth="1"/>
    <col min="2548" max="2548" width="4.453125" style="800" customWidth="1"/>
    <col min="2549" max="2549" width="8.1796875" style="800" customWidth="1"/>
    <col min="2550" max="2551" width="6.453125" style="800" customWidth="1"/>
    <col min="2552" max="2552" width="8.453125" style="800" customWidth="1"/>
    <col min="2553" max="2553" width="6.54296875" style="800" customWidth="1"/>
    <col min="2554" max="2554" width="6.1796875" style="800" customWidth="1"/>
    <col min="2555" max="2555" width="26" style="800" customWidth="1"/>
    <col min="2556" max="2556" width="8.54296875" style="800" customWidth="1"/>
    <col min="2557" max="2557" width="11" style="800" customWidth="1"/>
    <col min="2558" max="2558" width="7.453125" style="800" customWidth="1"/>
    <col min="2559" max="2559" width="8" style="800" customWidth="1"/>
    <col min="2560" max="2560" width="6.54296875" style="800" customWidth="1"/>
    <col min="2561" max="2561" width="8.54296875" style="800" customWidth="1"/>
    <col min="2562" max="2562" width="4.453125" style="800" customWidth="1"/>
    <col min="2563" max="2563" width="4.81640625" style="800" customWidth="1"/>
    <col min="2564" max="2564" width="6.81640625" style="800" customWidth="1"/>
    <col min="2565" max="2565" width="9.81640625" style="800" customWidth="1"/>
    <col min="2566" max="2566" width="7.54296875" style="800" customWidth="1"/>
    <col min="2567" max="2570" width="11" style="800" customWidth="1"/>
    <col min="2571" max="2573" width="14.453125" style="800" customWidth="1"/>
    <col min="2574" max="2574" width="32.54296875" style="800" customWidth="1"/>
    <col min="2575" max="2575" width="14.453125" style="800" customWidth="1"/>
    <col min="2576" max="2576" width="13.453125" style="800" customWidth="1"/>
    <col min="2577" max="2578" width="11" style="800" customWidth="1"/>
    <col min="2579" max="2580" width="13.453125" style="800" customWidth="1"/>
    <col min="2581" max="2588" width="9.81640625" style="800" customWidth="1"/>
    <col min="2589" max="2592" width="11" style="800" customWidth="1"/>
    <col min="2593" max="2593" width="14.453125" style="800" customWidth="1"/>
    <col min="2594" max="2594" width="4.1796875" style="800" customWidth="1"/>
    <col min="2595" max="2595" width="13.453125" style="800" customWidth="1"/>
    <col min="2596" max="2596" width="28.1796875" style="800" customWidth="1"/>
    <col min="2597" max="2597" width="11" style="800" customWidth="1"/>
    <col min="2598" max="2598" width="14.453125" style="800" customWidth="1"/>
    <col min="2599" max="2599" width="4.1796875" style="800" customWidth="1"/>
    <col min="2600" max="2601" width="11" style="800" customWidth="1"/>
    <col min="2602" max="2602" width="14.453125" style="800" customWidth="1"/>
    <col min="2603" max="2603" width="4.1796875" style="800" customWidth="1"/>
    <col min="2604" max="2604" width="14.453125" style="800" customWidth="1"/>
    <col min="2605" max="2802" width="11" style="800"/>
    <col min="2803" max="2803" width="27.54296875" style="800" customWidth="1"/>
    <col min="2804" max="2804" width="4.453125" style="800" customWidth="1"/>
    <col min="2805" max="2805" width="8.1796875" style="800" customWidth="1"/>
    <col min="2806" max="2807" width="6.453125" style="800" customWidth="1"/>
    <col min="2808" max="2808" width="8.453125" style="800" customWidth="1"/>
    <col min="2809" max="2809" width="6.54296875" style="800" customWidth="1"/>
    <col min="2810" max="2810" width="6.1796875" style="800" customWidth="1"/>
    <col min="2811" max="2811" width="26" style="800" customWidth="1"/>
    <col min="2812" max="2812" width="8.54296875" style="800" customWidth="1"/>
    <col min="2813" max="2813" width="11" style="800" customWidth="1"/>
    <col min="2814" max="2814" width="7.453125" style="800" customWidth="1"/>
    <col min="2815" max="2815" width="8" style="800" customWidth="1"/>
    <col min="2816" max="2816" width="6.54296875" style="800" customWidth="1"/>
    <col min="2817" max="2817" width="8.54296875" style="800" customWidth="1"/>
    <col min="2818" max="2818" width="4.453125" style="800" customWidth="1"/>
    <col min="2819" max="2819" width="4.81640625" style="800" customWidth="1"/>
    <col min="2820" max="2820" width="6.81640625" style="800" customWidth="1"/>
    <col min="2821" max="2821" width="9.81640625" style="800" customWidth="1"/>
    <col min="2822" max="2822" width="7.54296875" style="800" customWidth="1"/>
    <col min="2823" max="2826" width="11" style="800" customWidth="1"/>
    <col min="2827" max="2829" width="14.453125" style="800" customWidth="1"/>
    <col min="2830" max="2830" width="32.54296875" style="800" customWidth="1"/>
    <col min="2831" max="2831" width="14.453125" style="800" customWidth="1"/>
    <col min="2832" max="2832" width="13.453125" style="800" customWidth="1"/>
    <col min="2833" max="2834" width="11" style="800" customWidth="1"/>
    <col min="2835" max="2836" width="13.453125" style="800" customWidth="1"/>
    <col min="2837" max="2844" width="9.81640625" style="800" customWidth="1"/>
    <col min="2845" max="2848" width="11" style="800" customWidth="1"/>
    <col min="2849" max="2849" width="14.453125" style="800" customWidth="1"/>
    <col min="2850" max="2850" width="4.1796875" style="800" customWidth="1"/>
    <col min="2851" max="2851" width="13.453125" style="800" customWidth="1"/>
    <col min="2852" max="2852" width="28.1796875" style="800" customWidth="1"/>
    <col min="2853" max="2853" width="11" style="800" customWidth="1"/>
    <col min="2854" max="2854" width="14.453125" style="800" customWidth="1"/>
    <col min="2855" max="2855" width="4.1796875" style="800" customWidth="1"/>
    <col min="2856" max="2857" width="11" style="800" customWidth="1"/>
    <col min="2858" max="2858" width="14.453125" style="800" customWidth="1"/>
    <col min="2859" max="2859" width="4.1796875" style="800" customWidth="1"/>
    <col min="2860" max="2860" width="14.453125" style="800" customWidth="1"/>
    <col min="2861" max="3058" width="11" style="800"/>
    <col min="3059" max="3059" width="27.54296875" style="800" customWidth="1"/>
    <col min="3060" max="3060" width="4.453125" style="800" customWidth="1"/>
    <col min="3061" max="3061" width="8.1796875" style="800" customWidth="1"/>
    <col min="3062" max="3063" width="6.453125" style="800" customWidth="1"/>
    <col min="3064" max="3064" width="8.453125" style="800" customWidth="1"/>
    <col min="3065" max="3065" width="6.54296875" style="800" customWidth="1"/>
    <col min="3066" max="3066" width="6.1796875" style="800" customWidth="1"/>
    <col min="3067" max="3067" width="26" style="800" customWidth="1"/>
    <col min="3068" max="3068" width="8.54296875" style="800" customWidth="1"/>
    <col min="3069" max="3069" width="11" style="800" customWidth="1"/>
    <col min="3070" max="3070" width="7.453125" style="800" customWidth="1"/>
    <col min="3071" max="3071" width="8" style="800" customWidth="1"/>
    <col min="3072" max="3072" width="6.54296875" style="800" customWidth="1"/>
    <col min="3073" max="3073" width="8.54296875" style="800" customWidth="1"/>
    <col min="3074" max="3074" width="4.453125" style="800" customWidth="1"/>
    <col min="3075" max="3075" width="4.81640625" style="800" customWidth="1"/>
    <col min="3076" max="3076" width="6.81640625" style="800" customWidth="1"/>
    <col min="3077" max="3077" width="9.81640625" style="800" customWidth="1"/>
    <col min="3078" max="3078" width="7.54296875" style="800" customWidth="1"/>
    <col min="3079" max="3082" width="11" style="800" customWidth="1"/>
    <col min="3083" max="3085" width="14.453125" style="800" customWidth="1"/>
    <col min="3086" max="3086" width="32.54296875" style="800" customWidth="1"/>
    <col min="3087" max="3087" width="14.453125" style="800" customWidth="1"/>
    <col min="3088" max="3088" width="13.453125" style="800" customWidth="1"/>
    <col min="3089" max="3090" width="11" style="800" customWidth="1"/>
    <col min="3091" max="3092" width="13.453125" style="800" customWidth="1"/>
    <col min="3093" max="3100" width="9.81640625" style="800" customWidth="1"/>
    <col min="3101" max="3104" width="11" style="800" customWidth="1"/>
    <col min="3105" max="3105" width="14.453125" style="800" customWidth="1"/>
    <col min="3106" max="3106" width="4.1796875" style="800" customWidth="1"/>
    <col min="3107" max="3107" width="13.453125" style="800" customWidth="1"/>
    <col min="3108" max="3108" width="28.1796875" style="800" customWidth="1"/>
    <col min="3109" max="3109" width="11" style="800" customWidth="1"/>
    <col min="3110" max="3110" width="14.453125" style="800" customWidth="1"/>
    <col min="3111" max="3111" width="4.1796875" style="800" customWidth="1"/>
    <col min="3112" max="3113" width="11" style="800" customWidth="1"/>
    <col min="3114" max="3114" width="14.453125" style="800" customWidth="1"/>
    <col min="3115" max="3115" width="4.1796875" style="800" customWidth="1"/>
    <col min="3116" max="3116" width="14.453125" style="800" customWidth="1"/>
    <col min="3117" max="3314" width="11" style="800"/>
    <col min="3315" max="3315" width="27.54296875" style="800" customWidth="1"/>
    <col min="3316" max="3316" width="4.453125" style="800" customWidth="1"/>
    <col min="3317" max="3317" width="8.1796875" style="800" customWidth="1"/>
    <col min="3318" max="3319" width="6.453125" style="800" customWidth="1"/>
    <col min="3320" max="3320" width="8.453125" style="800" customWidth="1"/>
    <col min="3321" max="3321" width="6.54296875" style="800" customWidth="1"/>
    <col min="3322" max="3322" width="6.1796875" style="800" customWidth="1"/>
    <col min="3323" max="3323" width="26" style="800" customWidth="1"/>
    <col min="3324" max="3324" width="8.54296875" style="800" customWidth="1"/>
    <col min="3325" max="3325" width="11" style="800" customWidth="1"/>
    <col min="3326" max="3326" width="7.453125" style="800" customWidth="1"/>
    <col min="3327" max="3327" width="8" style="800" customWidth="1"/>
    <col min="3328" max="3328" width="6.54296875" style="800" customWidth="1"/>
    <col min="3329" max="3329" width="8.54296875" style="800" customWidth="1"/>
    <col min="3330" max="3330" width="4.453125" style="800" customWidth="1"/>
    <col min="3331" max="3331" width="4.81640625" style="800" customWidth="1"/>
    <col min="3332" max="3332" width="6.81640625" style="800" customWidth="1"/>
    <col min="3333" max="3333" width="9.81640625" style="800" customWidth="1"/>
    <col min="3334" max="3334" width="7.54296875" style="800" customWidth="1"/>
    <col min="3335" max="3338" width="11" style="800" customWidth="1"/>
    <col min="3339" max="3341" width="14.453125" style="800" customWidth="1"/>
    <col min="3342" max="3342" width="32.54296875" style="800" customWidth="1"/>
    <col min="3343" max="3343" width="14.453125" style="800" customWidth="1"/>
    <col min="3344" max="3344" width="13.453125" style="800" customWidth="1"/>
    <col min="3345" max="3346" width="11" style="800" customWidth="1"/>
    <col min="3347" max="3348" width="13.453125" style="800" customWidth="1"/>
    <col min="3349" max="3356" width="9.81640625" style="800" customWidth="1"/>
    <col min="3357" max="3360" width="11" style="800" customWidth="1"/>
    <col min="3361" max="3361" width="14.453125" style="800" customWidth="1"/>
    <col min="3362" max="3362" width="4.1796875" style="800" customWidth="1"/>
    <col min="3363" max="3363" width="13.453125" style="800" customWidth="1"/>
    <col min="3364" max="3364" width="28.1796875" style="800" customWidth="1"/>
    <col min="3365" max="3365" width="11" style="800" customWidth="1"/>
    <col min="3366" max="3366" width="14.453125" style="800" customWidth="1"/>
    <col min="3367" max="3367" width="4.1796875" style="800" customWidth="1"/>
    <col min="3368" max="3369" width="11" style="800" customWidth="1"/>
    <col min="3370" max="3370" width="14.453125" style="800" customWidth="1"/>
    <col min="3371" max="3371" width="4.1796875" style="800" customWidth="1"/>
    <col min="3372" max="3372" width="14.453125" style="800" customWidth="1"/>
    <col min="3373" max="3570" width="11" style="800"/>
    <col min="3571" max="3571" width="27.54296875" style="800" customWidth="1"/>
    <col min="3572" max="3572" width="4.453125" style="800" customWidth="1"/>
    <col min="3573" max="3573" width="8.1796875" style="800" customWidth="1"/>
    <col min="3574" max="3575" width="6.453125" style="800" customWidth="1"/>
    <col min="3576" max="3576" width="8.453125" style="800" customWidth="1"/>
    <col min="3577" max="3577" width="6.54296875" style="800" customWidth="1"/>
    <col min="3578" max="3578" width="6.1796875" style="800" customWidth="1"/>
    <col min="3579" max="3579" width="26" style="800" customWidth="1"/>
    <col min="3580" max="3580" width="8.54296875" style="800" customWidth="1"/>
    <col min="3581" max="3581" width="11" style="800" customWidth="1"/>
    <col min="3582" max="3582" width="7.453125" style="800" customWidth="1"/>
    <col min="3583" max="3583" width="8" style="800" customWidth="1"/>
    <col min="3584" max="3584" width="6.54296875" style="800" customWidth="1"/>
    <col min="3585" max="3585" width="8.54296875" style="800" customWidth="1"/>
    <col min="3586" max="3586" width="4.453125" style="800" customWidth="1"/>
    <col min="3587" max="3587" width="4.81640625" style="800" customWidth="1"/>
    <col min="3588" max="3588" width="6.81640625" style="800" customWidth="1"/>
    <col min="3589" max="3589" width="9.81640625" style="800" customWidth="1"/>
    <col min="3590" max="3590" width="7.54296875" style="800" customWidth="1"/>
    <col min="3591" max="3594" width="11" style="800" customWidth="1"/>
    <col min="3595" max="3597" width="14.453125" style="800" customWidth="1"/>
    <col min="3598" max="3598" width="32.54296875" style="800" customWidth="1"/>
    <col min="3599" max="3599" width="14.453125" style="800" customWidth="1"/>
    <col min="3600" max="3600" width="13.453125" style="800" customWidth="1"/>
    <col min="3601" max="3602" width="11" style="800" customWidth="1"/>
    <col min="3603" max="3604" width="13.453125" style="800" customWidth="1"/>
    <col min="3605" max="3612" width="9.81640625" style="800" customWidth="1"/>
    <col min="3613" max="3616" width="11" style="800" customWidth="1"/>
    <col min="3617" max="3617" width="14.453125" style="800" customWidth="1"/>
    <col min="3618" max="3618" width="4.1796875" style="800" customWidth="1"/>
    <col min="3619" max="3619" width="13.453125" style="800" customWidth="1"/>
    <col min="3620" max="3620" width="28.1796875" style="800" customWidth="1"/>
    <col min="3621" max="3621" width="11" style="800" customWidth="1"/>
    <col min="3622" max="3622" width="14.453125" style="800" customWidth="1"/>
    <col min="3623" max="3623" width="4.1796875" style="800" customWidth="1"/>
    <col min="3624" max="3625" width="11" style="800" customWidth="1"/>
    <col min="3626" max="3626" width="14.453125" style="800" customWidth="1"/>
    <col min="3627" max="3627" width="4.1796875" style="800" customWidth="1"/>
    <col min="3628" max="3628" width="14.453125" style="800" customWidth="1"/>
    <col min="3629" max="3826" width="11" style="800"/>
    <col min="3827" max="3827" width="27.54296875" style="800" customWidth="1"/>
    <col min="3828" max="3828" width="4.453125" style="800" customWidth="1"/>
    <col min="3829" max="3829" width="8.1796875" style="800" customWidth="1"/>
    <col min="3830" max="3831" width="6.453125" style="800" customWidth="1"/>
    <col min="3832" max="3832" width="8.453125" style="800" customWidth="1"/>
    <col min="3833" max="3833" width="6.54296875" style="800" customWidth="1"/>
    <col min="3834" max="3834" width="6.1796875" style="800" customWidth="1"/>
    <col min="3835" max="3835" width="26" style="800" customWidth="1"/>
    <col min="3836" max="3836" width="8.54296875" style="800" customWidth="1"/>
    <col min="3837" max="3837" width="11" style="800" customWidth="1"/>
    <col min="3838" max="3838" width="7.453125" style="800" customWidth="1"/>
    <col min="3839" max="3839" width="8" style="800" customWidth="1"/>
    <col min="3840" max="3840" width="6.54296875" style="800" customWidth="1"/>
    <col min="3841" max="3841" width="8.54296875" style="800" customWidth="1"/>
    <col min="3842" max="3842" width="4.453125" style="800" customWidth="1"/>
    <col min="3843" max="3843" width="4.81640625" style="800" customWidth="1"/>
    <col min="3844" max="3844" width="6.81640625" style="800" customWidth="1"/>
    <col min="3845" max="3845" width="9.81640625" style="800" customWidth="1"/>
    <col min="3846" max="3846" width="7.54296875" style="800" customWidth="1"/>
    <col min="3847" max="3850" width="11" style="800" customWidth="1"/>
    <col min="3851" max="3853" width="14.453125" style="800" customWidth="1"/>
    <col min="3854" max="3854" width="32.54296875" style="800" customWidth="1"/>
    <col min="3855" max="3855" width="14.453125" style="800" customWidth="1"/>
    <col min="3856" max="3856" width="13.453125" style="800" customWidth="1"/>
    <col min="3857" max="3858" width="11" style="800" customWidth="1"/>
    <col min="3859" max="3860" width="13.453125" style="800" customWidth="1"/>
    <col min="3861" max="3868" width="9.81640625" style="800" customWidth="1"/>
    <col min="3869" max="3872" width="11" style="800" customWidth="1"/>
    <col min="3873" max="3873" width="14.453125" style="800" customWidth="1"/>
    <col min="3874" max="3874" width="4.1796875" style="800" customWidth="1"/>
    <col min="3875" max="3875" width="13.453125" style="800" customWidth="1"/>
    <col min="3876" max="3876" width="28.1796875" style="800" customWidth="1"/>
    <col min="3877" max="3877" width="11" style="800" customWidth="1"/>
    <col min="3878" max="3878" width="14.453125" style="800" customWidth="1"/>
    <col min="3879" max="3879" width="4.1796875" style="800" customWidth="1"/>
    <col min="3880" max="3881" width="11" style="800" customWidth="1"/>
    <col min="3882" max="3882" width="14.453125" style="800" customWidth="1"/>
    <col min="3883" max="3883" width="4.1796875" style="800" customWidth="1"/>
    <col min="3884" max="3884" width="14.453125" style="800" customWidth="1"/>
    <col min="3885" max="4082" width="11" style="800"/>
    <col min="4083" max="4083" width="27.54296875" style="800" customWidth="1"/>
    <col min="4084" max="4084" width="4.453125" style="800" customWidth="1"/>
    <col min="4085" max="4085" width="8.1796875" style="800" customWidth="1"/>
    <col min="4086" max="4087" width="6.453125" style="800" customWidth="1"/>
    <col min="4088" max="4088" width="8.453125" style="800" customWidth="1"/>
    <col min="4089" max="4089" width="6.54296875" style="800" customWidth="1"/>
    <col min="4090" max="4090" width="6.1796875" style="800" customWidth="1"/>
    <col min="4091" max="4091" width="26" style="800" customWidth="1"/>
    <col min="4092" max="4092" width="8.54296875" style="800" customWidth="1"/>
    <col min="4093" max="4093" width="11" style="800" customWidth="1"/>
    <col min="4094" max="4094" width="7.453125" style="800" customWidth="1"/>
    <col min="4095" max="4095" width="8" style="800" customWidth="1"/>
    <col min="4096" max="4096" width="6.54296875" style="800" customWidth="1"/>
    <col min="4097" max="4097" width="8.54296875" style="800" customWidth="1"/>
    <col min="4098" max="4098" width="4.453125" style="800" customWidth="1"/>
    <col min="4099" max="4099" width="4.81640625" style="800" customWidth="1"/>
    <col min="4100" max="4100" width="6.81640625" style="800" customWidth="1"/>
    <col min="4101" max="4101" width="9.81640625" style="800" customWidth="1"/>
    <col min="4102" max="4102" width="7.54296875" style="800" customWidth="1"/>
    <col min="4103" max="4106" width="11" style="800" customWidth="1"/>
    <col min="4107" max="4109" width="14.453125" style="800" customWidth="1"/>
    <col min="4110" max="4110" width="32.54296875" style="800" customWidth="1"/>
    <col min="4111" max="4111" width="14.453125" style="800" customWidth="1"/>
    <col min="4112" max="4112" width="13.453125" style="800" customWidth="1"/>
    <col min="4113" max="4114" width="11" style="800" customWidth="1"/>
    <col min="4115" max="4116" width="13.453125" style="800" customWidth="1"/>
    <col min="4117" max="4124" width="9.81640625" style="800" customWidth="1"/>
    <col min="4125" max="4128" width="11" style="800" customWidth="1"/>
    <col min="4129" max="4129" width="14.453125" style="800" customWidth="1"/>
    <col min="4130" max="4130" width="4.1796875" style="800" customWidth="1"/>
    <col min="4131" max="4131" width="13.453125" style="800" customWidth="1"/>
    <col min="4132" max="4132" width="28.1796875" style="800" customWidth="1"/>
    <col min="4133" max="4133" width="11" style="800" customWidth="1"/>
    <col min="4134" max="4134" width="14.453125" style="800" customWidth="1"/>
    <col min="4135" max="4135" width="4.1796875" style="800" customWidth="1"/>
    <col min="4136" max="4137" width="11" style="800" customWidth="1"/>
    <col min="4138" max="4138" width="14.453125" style="800" customWidth="1"/>
    <col min="4139" max="4139" width="4.1796875" style="800" customWidth="1"/>
    <col min="4140" max="4140" width="14.453125" style="800" customWidth="1"/>
    <col min="4141" max="4338" width="11" style="800"/>
    <col min="4339" max="4339" width="27.54296875" style="800" customWidth="1"/>
    <col min="4340" max="4340" width="4.453125" style="800" customWidth="1"/>
    <col min="4341" max="4341" width="8.1796875" style="800" customWidth="1"/>
    <col min="4342" max="4343" width="6.453125" style="800" customWidth="1"/>
    <col min="4344" max="4344" width="8.453125" style="800" customWidth="1"/>
    <col min="4345" max="4345" width="6.54296875" style="800" customWidth="1"/>
    <col min="4346" max="4346" width="6.1796875" style="800" customWidth="1"/>
    <col min="4347" max="4347" width="26" style="800" customWidth="1"/>
    <col min="4348" max="4348" width="8.54296875" style="800" customWidth="1"/>
    <col min="4349" max="4349" width="11" style="800" customWidth="1"/>
    <col min="4350" max="4350" width="7.453125" style="800" customWidth="1"/>
    <col min="4351" max="4351" width="8" style="800" customWidth="1"/>
    <col min="4352" max="4352" width="6.54296875" style="800" customWidth="1"/>
    <col min="4353" max="4353" width="8.54296875" style="800" customWidth="1"/>
    <col min="4354" max="4354" width="4.453125" style="800" customWidth="1"/>
    <col min="4355" max="4355" width="4.81640625" style="800" customWidth="1"/>
    <col min="4356" max="4356" width="6.81640625" style="800" customWidth="1"/>
    <col min="4357" max="4357" width="9.81640625" style="800" customWidth="1"/>
    <col min="4358" max="4358" width="7.54296875" style="800" customWidth="1"/>
    <col min="4359" max="4362" width="11" style="800" customWidth="1"/>
    <col min="4363" max="4365" width="14.453125" style="800" customWidth="1"/>
    <col min="4366" max="4366" width="32.54296875" style="800" customWidth="1"/>
    <col min="4367" max="4367" width="14.453125" style="800" customWidth="1"/>
    <col min="4368" max="4368" width="13.453125" style="800" customWidth="1"/>
    <col min="4369" max="4370" width="11" style="800" customWidth="1"/>
    <col min="4371" max="4372" width="13.453125" style="800" customWidth="1"/>
    <col min="4373" max="4380" width="9.81640625" style="800" customWidth="1"/>
    <col min="4381" max="4384" width="11" style="800" customWidth="1"/>
    <col min="4385" max="4385" width="14.453125" style="800" customWidth="1"/>
    <col min="4386" max="4386" width="4.1796875" style="800" customWidth="1"/>
    <col min="4387" max="4387" width="13.453125" style="800" customWidth="1"/>
    <col min="4388" max="4388" width="28.1796875" style="800" customWidth="1"/>
    <col min="4389" max="4389" width="11" style="800" customWidth="1"/>
    <col min="4390" max="4390" width="14.453125" style="800" customWidth="1"/>
    <col min="4391" max="4391" width="4.1796875" style="800" customWidth="1"/>
    <col min="4392" max="4393" width="11" style="800" customWidth="1"/>
    <col min="4394" max="4394" width="14.453125" style="800" customWidth="1"/>
    <col min="4395" max="4395" width="4.1796875" style="800" customWidth="1"/>
    <col min="4396" max="4396" width="14.453125" style="800" customWidth="1"/>
    <col min="4397" max="4594" width="11" style="800"/>
    <col min="4595" max="4595" width="27.54296875" style="800" customWidth="1"/>
    <col min="4596" max="4596" width="4.453125" style="800" customWidth="1"/>
    <col min="4597" max="4597" width="8.1796875" style="800" customWidth="1"/>
    <col min="4598" max="4599" width="6.453125" style="800" customWidth="1"/>
    <col min="4600" max="4600" width="8.453125" style="800" customWidth="1"/>
    <col min="4601" max="4601" width="6.54296875" style="800" customWidth="1"/>
    <col min="4602" max="4602" width="6.1796875" style="800" customWidth="1"/>
    <col min="4603" max="4603" width="26" style="800" customWidth="1"/>
    <col min="4604" max="4604" width="8.54296875" style="800" customWidth="1"/>
    <col min="4605" max="4605" width="11" style="800" customWidth="1"/>
    <col min="4606" max="4606" width="7.453125" style="800" customWidth="1"/>
    <col min="4607" max="4607" width="8" style="800" customWidth="1"/>
    <col min="4608" max="4608" width="6.54296875" style="800" customWidth="1"/>
    <col min="4609" max="4609" width="8.54296875" style="800" customWidth="1"/>
    <col min="4610" max="4610" width="4.453125" style="800" customWidth="1"/>
    <col min="4611" max="4611" width="4.81640625" style="800" customWidth="1"/>
    <col min="4612" max="4612" width="6.81640625" style="800" customWidth="1"/>
    <col min="4613" max="4613" width="9.81640625" style="800" customWidth="1"/>
    <col min="4614" max="4614" width="7.54296875" style="800" customWidth="1"/>
    <col min="4615" max="4618" width="11" style="800" customWidth="1"/>
    <col min="4619" max="4621" width="14.453125" style="800" customWidth="1"/>
    <col min="4622" max="4622" width="32.54296875" style="800" customWidth="1"/>
    <col min="4623" max="4623" width="14.453125" style="800" customWidth="1"/>
    <col min="4624" max="4624" width="13.453125" style="800" customWidth="1"/>
    <col min="4625" max="4626" width="11" style="800" customWidth="1"/>
    <col min="4627" max="4628" width="13.453125" style="800" customWidth="1"/>
    <col min="4629" max="4636" width="9.81640625" style="800" customWidth="1"/>
    <col min="4637" max="4640" width="11" style="800" customWidth="1"/>
    <col min="4641" max="4641" width="14.453125" style="800" customWidth="1"/>
    <col min="4642" max="4642" width="4.1796875" style="800" customWidth="1"/>
    <col min="4643" max="4643" width="13.453125" style="800" customWidth="1"/>
    <col min="4644" max="4644" width="28.1796875" style="800" customWidth="1"/>
    <col min="4645" max="4645" width="11" style="800" customWidth="1"/>
    <col min="4646" max="4646" width="14.453125" style="800" customWidth="1"/>
    <col min="4647" max="4647" width="4.1796875" style="800" customWidth="1"/>
    <col min="4648" max="4649" width="11" style="800" customWidth="1"/>
    <col min="4650" max="4650" width="14.453125" style="800" customWidth="1"/>
    <col min="4651" max="4651" width="4.1796875" style="800" customWidth="1"/>
    <col min="4652" max="4652" width="14.453125" style="800" customWidth="1"/>
    <col min="4653" max="4850" width="11" style="800"/>
    <col min="4851" max="4851" width="27.54296875" style="800" customWidth="1"/>
    <col min="4852" max="4852" width="4.453125" style="800" customWidth="1"/>
    <col min="4853" max="4853" width="8.1796875" style="800" customWidth="1"/>
    <col min="4854" max="4855" width="6.453125" style="800" customWidth="1"/>
    <col min="4856" max="4856" width="8.453125" style="800" customWidth="1"/>
    <col min="4857" max="4857" width="6.54296875" style="800" customWidth="1"/>
    <col min="4858" max="4858" width="6.1796875" style="800" customWidth="1"/>
    <col min="4859" max="4859" width="26" style="800" customWidth="1"/>
    <col min="4860" max="4860" width="8.54296875" style="800" customWidth="1"/>
    <col min="4861" max="4861" width="11" style="800" customWidth="1"/>
    <col min="4862" max="4862" width="7.453125" style="800" customWidth="1"/>
    <col min="4863" max="4863" width="8" style="800" customWidth="1"/>
    <col min="4864" max="4864" width="6.54296875" style="800" customWidth="1"/>
    <col min="4865" max="4865" width="8.54296875" style="800" customWidth="1"/>
    <col min="4866" max="4866" width="4.453125" style="800" customWidth="1"/>
    <col min="4867" max="4867" width="4.81640625" style="800" customWidth="1"/>
    <col min="4868" max="4868" width="6.81640625" style="800" customWidth="1"/>
    <col min="4869" max="4869" width="9.81640625" style="800" customWidth="1"/>
    <col min="4870" max="4870" width="7.54296875" style="800" customWidth="1"/>
    <col min="4871" max="4874" width="11" style="800" customWidth="1"/>
    <col min="4875" max="4877" width="14.453125" style="800" customWidth="1"/>
    <col min="4878" max="4878" width="32.54296875" style="800" customWidth="1"/>
    <col min="4879" max="4879" width="14.453125" style="800" customWidth="1"/>
    <col min="4880" max="4880" width="13.453125" style="800" customWidth="1"/>
    <col min="4881" max="4882" width="11" style="800" customWidth="1"/>
    <col min="4883" max="4884" width="13.453125" style="800" customWidth="1"/>
    <col min="4885" max="4892" width="9.81640625" style="800" customWidth="1"/>
    <col min="4893" max="4896" width="11" style="800" customWidth="1"/>
    <col min="4897" max="4897" width="14.453125" style="800" customWidth="1"/>
    <col min="4898" max="4898" width="4.1796875" style="800" customWidth="1"/>
    <col min="4899" max="4899" width="13.453125" style="800" customWidth="1"/>
    <col min="4900" max="4900" width="28.1796875" style="800" customWidth="1"/>
    <col min="4901" max="4901" width="11" style="800" customWidth="1"/>
    <col min="4902" max="4902" width="14.453125" style="800" customWidth="1"/>
    <col min="4903" max="4903" width="4.1796875" style="800" customWidth="1"/>
    <col min="4904" max="4905" width="11" style="800" customWidth="1"/>
    <col min="4906" max="4906" width="14.453125" style="800" customWidth="1"/>
    <col min="4907" max="4907" width="4.1796875" style="800" customWidth="1"/>
    <col min="4908" max="4908" width="14.453125" style="800" customWidth="1"/>
    <col min="4909" max="5106" width="11" style="800"/>
    <col min="5107" max="5107" width="27.54296875" style="800" customWidth="1"/>
    <col min="5108" max="5108" width="4.453125" style="800" customWidth="1"/>
    <col min="5109" max="5109" width="8.1796875" style="800" customWidth="1"/>
    <col min="5110" max="5111" width="6.453125" style="800" customWidth="1"/>
    <col min="5112" max="5112" width="8.453125" style="800" customWidth="1"/>
    <col min="5113" max="5113" width="6.54296875" style="800" customWidth="1"/>
    <col min="5114" max="5114" width="6.1796875" style="800" customWidth="1"/>
    <col min="5115" max="5115" width="26" style="800" customWidth="1"/>
    <col min="5116" max="5116" width="8.54296875" style="800" customWidth="1"/>
    <col min="5117" max="5117" width="11" style="800" customWidth="1"/>
    <col min="5118" max="5118" width="7.453125" style="800" customWidth="1"/>
    <col min="5119" max="5119" width="8" style="800" customWidth="1"/>
    <col min="5120" max="5120" width="6.54296875" style="800" customWidth="1"/>
    <col min="5121" max="5121" width="8.54296875" style="800" customWidth="1"/>
    <col min="5122" max="5122" width="4.453125" style="800" customWidth="1"/>
    <col min="5123" max="5123" width="4.81640625" style="800" customWidth="1"/>
    <col min="5124" max="5124" width="6.81640625" style="800" customWidth="1"/>
    <col min="5125" max="5125" width="9.81640625" style="800" customWidth="1"/>
    <col min="5126" max="5126" width="7.54296875" style="800" customWidth="1"/>
    <col min="5127" max="5130" width="11" style="800" customWidth="1"/>
    <col min="5131" max="5133" width="14.453125" style="800" customWidth="1"/>
    <col min="5134" max="5134" width="32.54296875" style="800" customWidth="1"/>
    <col min="5135" max="5135" width="14.453125" style="800" customWidth="1"/>
    <col min="5136" max="5136" width="13.453125" style="800" customWidth="1"/>
    <col min="5137" max="5138" width="11" style="800" customWidth="1"/>
    <col min="5139" max="5140" width="13.453125" style="800" customWidth="1"/>
    <col min="5141" max="5148" width="9.81640625" style="800" customWidth="1"/>
    <col min="5149" max="5152" width="11" style="800" customWidth="1"/>
    <col min="5153" max="5153" width="14.453125" style="800" customWidth="1"/>
    <col min="5154" max="5154" width="4.1796875" style="800" customWidth="1"/>
    <col min="5155" max="5155" width="13.453125" style="800" customWidth="1"/>
    <col min="5156" max="5156" width="28.1796875" style="800" customWidth="1"/>
    <col min="5157" max="5157" width="11" style="800" customWidth="1"/>
    <col min="5158" max="5158" width="14.453125" style="800" customWidth="1"/>
    <col min="5159" max="5159" width="4.1796875" style="800" customWidth="1"/>
    <col min="5160" max="5161" width="11" style="800" customWidth="1"/>
    <col min="5162" max="5162" width="14.453125" style="800" customWidth="1"/>
    <col min="5163" max="5163" width="4.1796875" style="800" customWidth="1"/>
    <col min="5164" max="5164" width="14.453125" style="800" customWidth="1"/>
    <col min="5165" max="5362" width="11" style="800"/>
    <col min="5363" max="5363" width="27.54296875" style="800" customWidth="1"/>
    <col min="5364" max="5364" width="4.453125" style="800" customWidth="1"/>
    <col min="5365" max="5365" width="8.1796875" style="800" customWidth="1"/>
    <col min="5366" max="5367" width="6.453125" style="800" customWidth="1"/>
    <col min="5368" max="5368" width="8.453125" style="800" customWidth="1"/>
    <col min="5369" max="5369" width="6.54296875" style="800" customWidth="1"/>
    <col min="5370" max="5370" width="6.1796875" style="800" customWidth="1"/>
    <col min="5371" max="5371" width="26" style="800" customWidth="1"/>
    <col min="5372" max="5372" width="8.54296875" style="800" customWidth="1"/>
    <col min="5373" max="5373" width="11" style="800" customWidth="1"/>
    <col min="5374" max="5374" width="7.453125" style="800" customWidth="1"/>
    <col min="5375" max="5375" width="8" style="800" customWidth="1"/>
    <col min="5376" max="5376" width="6.54296875" style="800" customWidth="1"/>
    <col min="5377" max="5377" width="8.54296875" style="800" customWidth="1"/>
    <col min="5378" max="5378" width="4.453125" style="800" customWidth="1"/>
    <col min="5379" max="5379" width="4.81640625" style="800" customWidth="1"/>
    <col min="5380" max="5380" width="6.81640625" style="800" customWidth="1"/>
    <col min="5381" max="5381" width="9.81640625" style="800" customWidth="1"/>
    <col min="5382" max="5382" width="7.54296875" style="800" customWidth="1"/>
    <col min="5383" max="5386" width="11" style="800" customWidth="1"/>
    <col min="5387" max="5389" width="14.453125" style="800" customWidth="1"/>
    <col min="5390" max="5390" width="32.54296875" style="800" customWidth="1"/>
    <col min="5391" max="5391" width="14.453125" style="800" customWidth="1"/>
    <col min="5392" max="5392" width="13.453125" style="800" customWidth="1"/>
    <col min="5393" max="5394" width="11" style="800" customWidth="1"/>
    <col min="5395" max="5396" width="13.453125" style="800" customWidth="1"/>
    <col min="5397" max="5404" width="9.81640625" style="800" customWidth="1"/>
    <col min="5405" max="5408" width="11" style="800" customWidth="1"/>
    <col min="5409" max="5409" width="14.453125" style="800" customWidth="1"/>
    <col min="5410" max="5410" width="4.1796875" style="800" customWidth="1"/>
    <col min="5411" max="5411" width="13.453125" style="800" customWidth="1"/>
    <col min="5412" max="5412" width="28.1796875" style="800" customWidth="1"/>
    <col min="5413" max="5413" width="11" style="800" customWidth="1"/>
    <col min="5414" max="5414" width="14.453125" style="800" customWidth="1"/>
    <col min="5415" max="5415" width="4.1796875" style="800" customWidth="1"/>
    <col min="5416" max="5417" width="11" style="800" customWidth="1"/>
    <col min="5418" max="5418" width="14.453125" style="800" customWidth="1"/>
    <col min="5419" max="5419" width="4.1796875" style="800" customWidth="1"/>
    <col min="5420" max="5420" width="14.453125" style="800" customWidth="1"/>
    <col min="5421" max="5618" width="11" style="800"/>
    <col min="5619" max="5619" width="27.54296875" style="800" customWidth="1"/>
    <col min="5620" max="5620" width="4.453125" style="800" customWidth="1"/>
    <col min="5621" max="5621" width="8.1796875" style="800" customWidth="1"/>
    <col min="5622" max="5623" width="6.453125" style="800" customWidth="1"/>
    <col min="5624" max="5624" width="8.453125" style="800" customWidth="1"/>
    <col min="5625" max="5625" width="6.54296875" style="800" customWidth="1"/>
    <col min="5626" max="5626" width="6.1796875" style="800" customWidth="1"/>
    <col min="5627" max="5627" width="26" style="800" customWidth="1"/>
    <col min="5628" max="5628" width="8.54296875" style="800" customWidth="1"/>
    <col min="5629" max="5629" width="11" style="800" customWidth="1"/>
    <col min="5630" max="5630" width="7.453125" style="800" customWidth="1"/>
    <col min="5631" max="5631" width="8" style="800" customWidth="1"/>
    <col min="5632" max="5632" width="6.54296875" style="800" customWidth="1"/>
    <col min="5633" max="5633" width="8.54296875" style="800" customWidth="1"/>
    <col min="5634" max="5634" width="4.453125" style="800" customWidth="1"/>
    <col min="5635" max="5635" width="4.81640625" style="800" customWidth="1"/>
    <col min="5636" max="5636" width="6.81640625" style="800" customWidth="1"/>
    <col min="5637" max="5637" width="9.81640625" style="800" customWidth="1"/>
    <col min="5638" max="5638" width="7.54296875" style="800" customWidth="1"/>
    <col min="5639" max="5642" width="11" style="800" customWidth="1"/>
    <col min="5643" max="5645" width="14.453125" style="800" customWidth="1"/>
    <col min="5646" max="5646" width="32.54296875" style="800" customWidth="1"/>
    <col min="5647" max="5647" width="14.453125" style="800" customWidth="1"/>
    <col min="5648" max="5648" width="13.453125" style="800" customWidth="1"/>
    <col min="5649" max="5650" width="11" style="800" customWidth="1"/>
    <col min="5651" max="5652" width="13.453125" style="800" customWidth="1"/>
    <col min="5653" max="5660" width="9.81640625" style="800" customWidth="1"/>
    <col min="5661" max="5664" width="11" style="800" customWidth="1"/>
    <col min="5665" max="5665" width="14.453125" style="800" customWidth="1"/>
    <col min="5666" max="5666" width="4.1796875" style="800" customWidth="1"/>
    <col min="5667" max="5667" width="13.453125" style="800" customWidth="1"/>
    <col min="5668" max="5668" width="28.1796875" style="800" customWidth="1"/>
    <col min="5669" max="5669" width="11" style="800" customWidth="1"/>
    <col min="5670" max="5670" width="14.453125" style="800" customWidth="1"/>
    <col min="5671" max="5671" width="4.1796875" style="800" customWidth="1"/>
    <col min="5672" max="5673" width="11" style="800" customWidth="1"/>
    <col min="5674" max="5674" width="14.453125" style="800" customWidth="1"/>
    <col min="5675" max="5675" width="4.1796875" style="800" customWidth="1"/>
    <col min="5676" max="5676" width="14.453125" style="800" customWidth="1"/>
    <col min="5677" max="5874" width="11" style="800"/>
    <col min="5875" max="5875" width="27.54296875" style="800" customWidth="1"/>
    <col min="5876" max="5876" width="4.453125" style="800" customWidth="1"/>
    <col min="5877" max="5877" width="8.1796875" style="800" customWidth="1"/>
    <col min="5878" max="5879" width="6.453125" style="800" customWidth="1"/>
    <col min="5880" max="5880" width="8.453125" style="800" customWidth="1"/>
    <col min="5881" max="5881" width="6.54296875" style="800" customWidth="1"/>
    <col min="5882" max="5882" width="6.1796875" style="800" customWidth="1"/>
    <col min="5883" max="5883" width="26" style="800" customWidth="1"/>
    <col min="5884" max="5884" width="8.54296875" style="800" customWidth="1"/>
    <col min="5885" max="5885" width="11" style="800" customWidth="1"/>
    <col min="5886" max="5886" width="7.453125" style="800" customWidth="1"/>
    <col min="5887" max="5887" width="8" style="800" customWidth="1"/>
    <col min="5888" max="5888" width="6.54296875" style="800" customWidth="1"/>
    <col min="5889" max="5889" width="8.54296875" style="800" customWidth="1"/>
    <col min="5890" max="5890" width="4.453125" style="800" customWidth="1"/>
    <col min="5891" max="5891" width="4.81640625" style="800" customWidth="1"/>
    <col min="5892" max="5892" width="6.81640625" style="800" customWidth="1"/>
    <col min="5893" max="5893" width="9.81640625" style="800" customWidth="1"/>
    <col min="5894" max="5894" width="7.54296875" style="800" customWidth="1"/>
    <col min="5895" max="5898" width="11" style="800" customWidth="1"/>
    <col min="5899" max="5901" width="14.453125" style="800" customWidth="1"/>
    <col min="5902" max="5902" width="32.54296875" style="800" customWidth="1"/>
    <col min="5903" max="5903" width="14.453125" style="800" customWidth="1"/>
    <col min="5904" max="5904" width="13.453125" style="800" customWidth="1"/>
    <col min="5905" max="5906" width="11" style="800" customWidth="1"/>
    <col min="5907" max="5908" width="13.453125" style="800" customWidth="1"/>
    <col min="5909" max="5916" width="9.81640625" style="800" customWidth="1"/>
    <col min="5917" max="5920" width="11" style="800" customWidth="1"/>
    <col min="5921" max="5921" width="14.453125" style="800" customWidth="1"/>
    <col min="5922" max="5922" width="4.1796875" style="800" customWidth="1"/>
    <col min="5923" max="5923" width="13.453125" style="800" customWidth="1"/>
    <col min="5924" max="5924" width="28.1796875" style="800" customWidth="1"/>
    <col min="5925" max="5925" width="11" style="800" customWidth="1"/>
    <col min="5926" max="5926" width="14.453125" style="800" customWidth="1"/>
    <col min="5927" max="5927" width="4.1796875" style="800" customWidth="1"/>
    <col min="5928" max="5929" width="11" style="800" customWidth="1"/>
    <col min="5930" max="5930" width="14.453125" style="800" customWidth="1"/>
    <col min="5931" max="5931" width="4.1796875" style="800" customWidth="1"/>
    <col min="5932" max="5932" width="14.453125" style="800" customWidth="1"/>
    <col min="5933" max="6130" width="11" style="800"/>
    <col min="6131" max="6131" width="27.54296875" style="800" customWidth="1"/>
    <col min="6132" max="6132" width="4.453125" style="800" customWidth="1"/>
    <col min="6133" max="6133" width="8.1796875" style="800" customWidth="1"/>
    <col min="6134" max="6135" width="6.453125" style="800" customWidth="1"/>
    <col min="6136" max="6136" width="8.453125" style="800" customWidth="1"/>
    <col min="6137" max="6137" width="6.54296875" style="800" customWidth="1"/>
    <col min="6138" max="6138" width="6.1796875" style="800" customWidth="1"/>
    <col min="6139" max="6139" width="26" style="800" customWidth="1"/>
    <col min="6140" max="6140" width="8.54296875" style="800" customWidth="1"/>
    <col min="6141" max="6141" width="11" style="800" customWidth="1"/>
    <col min="6142" max="6142" width="7.453125" style="800" customWidth="1"/>
    <col min="6143" max="6143" width="8" style="800" customWidth="1"/>
    <col min="6144" max="6144" width="6.54296875" style="800" customWidth="1"/>
    <col min="6145" max="6145" width="8.54296875" style="800" customWidth="1"/>
    <col min="6146" max="6146" width="4.453125" style="800" customWidth="1"/>
    <col min="6147" max="6147" width="4.81640625" style="800" customWidth="1"/>
    <col min="6148" max="6148" width="6.81640625" style="800" customWidth="1"/>
    <col min="6149" max="6149" width="9.81640625" style="800" customWidth="1"/>
    <col min="6150" max="6150" width="7.54296875" style="800" customWidth="1"/>
    <col min="6151" max="6154" width="11" style="800" customWidth="1"/>
    <col min="6155" max="6157" width="14.453125" style="800" customWidth="1"/>
    <col min="6158" max="6158" width="32.54296875" style="800" customWidth="1"/>
    <col min="6159" max="6159" width="14.453125" style="800" customWidth="1"/>
    <col min="6160" max="6160" width="13.453125" style="800" customWidth="1"/>
    <col min="6161" max="6162" width="11" style="800" customWidth="1"/>
    <col min="6163" max="6164" width="13.453125" style="800" customWidth="1"/>
    <col min="6165" max="6172" width="9.81640625" style="800" customWidth="1"/>
    <col min="6173" max="6176" width="11" style="800" customWidth="1"/>
    <col min="6177" max="6177" width="14.453125" style="800" customWidth="1"/>
    <col min="6178" max="6178" width="4.1796875" style="800" customWidth="1"/>
    <col min="6179" max="6179" width="13.453125" style="800" customWidth="1"/>
    <col min="6180" max="6180" width="28.1796875" style="800" customWidth="1"/>
    <col min="6181" max="6181" width="11" style="800" customWidth="1"/>
    <col min="6182" max="6182" width="14.453125" style="800" customWidth="1"/>
    <col min="6183" max="6183" width="4.1796875" style="800" customWidth="1"/>
    <col min="6184" max="6185" width="11" style="800" customWidth="1"/>
    <col min="6186" max="6186" width="14.453125" style="800" customWidth="1"/>
    <col min="6187" max="6187" width="4.1796875" style="800" customWidth="1"/>
    <col min="6188" max="6188" width="14.453125" style="800" customWidth="1"/>
    <col min="6189" max="6386" width="11" style="800"/>
    <col min="6387" max="6387" width="27.54296875" style="800" customWidth="1"/>
    <col min="6388" max="6388" width="4.453125" style="800" customWidth="1"/>
    <col min="6389" max="6389" width="8.1796875" style="800" customWidth="1"/>
    <col min="6390" max="6391" width="6.453125" style="800" customWidth="1"/>
    <col min="6392" max="6392" width="8.453125" style="800" customWidth="1"/>
    <col min="6393" max="6393" width="6.54296875" style="800" customWidth="1"/>
    <col min="6394" max="6394" width="6.1796875" style="800" customWidth="1"/>
    <col min="6395" max="6395" width="26" style="800" customWidth="1"/>
    <col min="6396" max="6396" width="8.54296875" style="800" customWidth="1"/>
    <col min="6397" max="6397" width="11" style="800" customWidth="1"/>
    <col min="6398" max="6398" width="7.453125" style="800" customWidth="1"/>
    <col min="6399" max="6399" width="8" style="800" customWidth="1"/>
    <col min="6400" max="6400" width="6.54296875" style="800" customWidth="1"/>
    <col min="6401" max="6401" width="8.54296875" style="800" customWidth="1"/>
    <col min="6402" max="6402" width="4.453125" style="800" customWidth="1"/>
    <col min="6403" max="6403" width="4.81640625" style="800" customWidth="1"/>
    <col min="6404" max="6404" width="6.81640625" style="800" customWidth="1"/>
    <col min="6405" max="6405" width="9.81640625" style="800" customWidth="1"/>
    <col min="6406" max="6406" width="7.54296875" style="800" customWidth="1"/>
    <col min="6407" max="6410" width="11" style="800" customWidth="1"/>
    <col min="6411" max="6413" width="14.453125" style="800" customWidth="1"/>
    <col min="6414" max="6414" width="32.54296875" style="800" customWidth="1"/>
    <col min="6415" max="6415" width="14.453125" style="800" customWidth="1"/>
    <col min="6416" max="6416" width="13.453125" style="800" customWidth="1"/>
    <col min="6417" max="6418" width="11" style="800" customWidth="1"/>
    <col min="6419" max="6420" width="13.453125" style="800" customWidth="1"/>
    <col min="6421" max="6428" width="9.81640625" style="800" customWidth="1"/>
    <col min="6429" max="6432" width="11" style="800" customWidth="1"/>
    <col min="6433" max="6433" width="14.453125" style="800" customWidth="1"/>
    <col min="6434" max="6434" width="4.1796875" style="800" customWidth="1"/>
    <col min="6435" max="6435" width="13.453125" style="800" customWidth="1"/>
    <col min="6436" max="6436" width="28.1796875" style="800" customWidth="1"/>
    <col min="6437" max="6437" width="11" style="800" customWidth="1"/>
    <col min="6438" max="6438" width="14.453125" style="800" customWidth="1"/>
    <col min="6439" max="6439" width="4.1796875" style="800" customWidth="1"/>
    <col min="6440" max="6441" width="11" style="800" customWidth="1"/>
    <col min="6442" max="6442" width="14.453125" style="800" customWidth="1"/>
    <col min="6443" max="6443" width="4.1796875" style="800" customWidth="1"/>
    <col min="6444" max="6444" width="14.453125" style="800" customWidth="1"/>
    <col min="6445" max="6642" width="11" style="800"/>
    <col min="6643" max="6643" width="27.54296875" style="800" customWidth="1"/>
    <col min="6644" max="6644" width="4.453125" style="800" customWidth="1"/>
    <col min="6645" max="6645" width="8.1796875" style="800" customWidth="1"/>
    <col min="6646" max="6647" width="6.453125" style="800" customWidth="1"/>
    <col min="6648" max="6648" width="8.453125" style="800" customWidth="1"/>
    <col min="6649" max="6649" width="6.54296875" style="800" customWidth="1"/>
    <col min="6650" max="6650" width="6.1796875" style="800" customWidth="1"/>
    <col min="6651" max="6651" width="26" style="800" customWidth="1"/>
    <col min="6652" max="6652" width="8.54296875" style="800" customWidth="1"/>
    <col min="6653" max="6653" width="11" style="800" customWidth="1"/>
    <col min="6654" max="6654" width="7.453125" style="800" customWidth="1"/>
    <col min="6655" max="6655" width="8" style="800" customWidth="1"/>
    <col min="6656" max="6656" width="6.54296875" style="800" customWidth="1"/>
    <col min="6657" max="6657" width="8.54296875" style="800" customWidth="1"/>
    <col min="6658" max="6658" width="4.453125" style="800" customWidth="1"/>
    <col min="6659" max="6659" width="4.81640625" style="800" customWidth="1"/>
    <col min="6660" max="6660" width="6.81640625" style="800" customWidth="1"/>
    <col min="6661" max="6661" width="9.81640625" style="800" customWidth="1"/>
    <col min="6662" max="6662" width="7.54296875" style="800" customWidth="1"/>
    <col min="6663" max="6666" width="11" style="800" customWidth="1"/>
    <col min="6667" max="6669" width="14.453125" style="800" customWidth="1"/>
    <col min="6670" max="6670" width="32.54296875" style="800" customWidth="1"/>
    <col min="6671" max="6671" width="14.453125" style="800" customWidth="1"/>
    <col min="6672" max="6672" width="13.453125" style="800" customWidth="1"/>
    <col min="6673" max="6674" width="11" style="800" customWidth="1"/>
    <col min="6675" max="6676" width="13.453125" style="800" customWidth="1"/>
    <col min="6677" max="6684" width="9.81640625" style="800" customWidth="1"/>
    <col min="6685" max="6688" width="11" style="800" customWidth="1"/>
    <col min="6689" max="6689" width="14.453125" style="800" customWidth="1"/>
    <col min="6690" max="6690" width="4.1796875" style="800" customWidth="1"/>
    <col min="6691" max="6691" width="13.453125" style="800" customWidth="1"/>
    <col min="6692" max="6692" width="28.1796875" style="800" customWidth="1"/>
    <col min="6693" max="6693" width="11" style="800" customWidth="1"/>
    <col min="6694" max="6694" width="14.453125" style="800" customWidth="1"/>
    <col min="6695" max="6695" width="4.1796875" style="800" customWidth="1"/>
    <col min="6696" max="6697" width="11" style="800" customWidth="1"/>
    <col min="6698" max="6698" width="14.453125" style="800" customWidth="1"/>
    <col min="6699" max="6699" width="4.1796875" style="800" customWidth="1"/>
    <col min="6700" max="6700" width="14.453125" style="800" customWidth="1"/>
    <col min="6701" max="6898" width="11" style="800"/>
    <col min="6899" max="6899" width="27.54296875" style="800" customWidth="1"/>
    <col min="6900" max="6900" width="4.453125" style="800" customWidth="1"/>
    <col min="6901" max="6901" width="8.1796875" style="800" customWidth="1"/>
    <col min="6902" max="6903" width="6.453125" style="800" customWidth="1"/>
    <col min="6904" max="6904" width="8.453125" style="800" customWidth="1"/>
    <col min="6905" max="6905" width="6.54296875" style="800" customWidth="1"/>
    <col min="6906" max="6906" width="6.1796875" style="800" customWidth="1"/>
    <col min="6907" max="6907" width="26" style="800" customWidth="1"/>
    <col min="6908" max="6908" width="8.54296875" style="800" customWidth="1"/>
    <col min="6909" max="6909" width="11" style="800" customWidth="1"/>
    <col min="6910" max="6910" width="7.453125" style="800" customWidth="1"/>
    <col min="6911" max="6911" width="8" style="800" customWidth="1"/>
    <col min="6912" max="6912" width="6.54296875" style="800" customWidth="1"/>
    <col min="6913" max="6913" width="8.54296875" style="800" customWidth="1"/>
    <col min="6914" max="6914" width="4.453125" style="800" customWidth="1"/>
    <col min="6915" max="6915" width="4.81640625" style="800" customWidth="1"/>
    <col min="6916" max="6916" width="6.81640625" style="800" customWidth="1"/>
    <col min="6917" max="6917" width="9.81640625" style="800" customWidth="1"/>
    <col min="6918" max="6918" width="7.54296875" style="800" customWidth="1"/>
    <col min="6919" max="6922" width="11" style="800" customWidth="1"/>
    <col min="6923" max="6925" width="14.453125" style="800" customWidth="1"/>
    <col min="6926" max="6926" width="32.54296875" style="800" customWidth="1"/>
    <col min="6927" max="6927" width="14.453125" style="800" customWidth="1"/>
    <col min="6928" max="6928" width="13.453125" style="800" customWidth="1"/>
    <col min="6929" max="6930" width="11" style="800" customWidth="1"/>
    <col min="6931" max="6932" width="13.453125" style="800" customWidth="1"/>
    <col min="6933" max="6940" width="9.81640625" style="800" customWidth="1"/>
    <col min="6941" max="6944" width="11" style="800" customWidth="1"/>
    <col min="6945" max="6945" width="14.453125" style="800" customWidth="1"/>
    <col min="6946" max="6946" width="4.1796875" style="800" customWidth="1"/>
    <col min="6947" max="6947" width="13.453125" style="800" customWidth="1"/>
    <col min="6948" max="6948" width="28.1796875" style="800" customWidth="1"/>
    <col min="6949" max="6949" width="11" style="800" customWidth="1"/>
    <col min="6950" max="6950" width="14.453125" style="800" customWidth="1"/>
    <col min="6951" max="6951" width="4.1796875" style="800" customWidth="1"/>
    <col min="6952" max="6953" width="11" style="800" customWidth="1"/>
    <col min="6954" max="6954" width="14.453125" style="800" customWidth="1"/>
    <col min="6955" max="6955" width="4.1796875" style="800" customWidth="1"/>
    <col min="6956" max="6956" width="14.453125" style="800" customWidth="1"/>
    <col min="6957" max="7154" width="11" style="800"/>
    <col min="7155" max="7155" width="27.54296875" style="800" customWidth="1"/>
    <col min="7156" max="7156" width="4.453125" style="800" customWidth="1"/>
    <col min="7157" max="7157" width="8.1796875" style="800" customWidth="1"/>
    <col min="7158" max="7159" width="6.453125" style="800" customWidth="1"/>
    <col min="7160" max="7160" width="8.453125" style="800" customWidth="1"/>
    <col min="7161" max="7161" width="6.54296875" style="800" customWidth="1"/>
    <col min="7162" max="7162" width="6.1796875" style="800" customWidth="1"/>
    <col min="7163" max="7163" width="26" style="800" customWidth="1"/>
    <col min="7164" max="7164" width="8.54296875" style="800" customWidth="1"/>
    <col min="7165" max="7165" width="11" style="800" customWidth="1"/>
    <col min="7166" max="7166" width="7.453125" style="800" customWidth="1"/>
    <col min="7167" max="7167" width="8" style="800" customWidth="1"/>
    <col min="7168" max="7168" width="6.54296875" style="800" customWidth="1"/>
    <col min="7169" max="7169" width="8.54296875" style="800" customWidth="1"/>
    <col min="7170" max="7170" width="4.453125" style="800" customWidth="1"/>
    <col min="7171" max="7171" width="4.81640625" style="800" customWidth="1"/>
    <col min="7172" max="7172" width="6.81640625" style="800" customWidth="1"/>
    <col min="7173" max="7173" width="9.81640625" style="800" customWidth="1"/>
    <col min="7174" max="7174" width="7.54296875" style="800" customWidth="1"/>
    <col min="7175" max="7178" width="11" style="800" customWidth="1"/>
    <col min="7179" max="7181" width="14.453125" style="800" customWidth="1"/>
    <col min="7182" max="7182" width="32.54296875" style="800" customWidth="1"/>
    <col min="7183" max="7183" width="14.453125" style="800" customWidth="1"/>
    <col min="7184" max="7184" width="13.453125" style="800" customWidth="1"/>
    <col min="7185" max="7186" width="11" style="800" customWidth="1"/>
    <col min="7187" max="7188" width="13.453125" style="800" customWidth="1"/>
    <col min="7189" max="7196" width="9.81640625" style="800" customWidth="1"/>
    <col min="7197" max="7200" width="11" style="800" customWidth="1"/>
    <col min="7201" max="7201" width="14.453125" style="800" customWidth="1"/>
    <col min="7202" max="7202" width="4.1796875" style="800" customWidth="1"/>
    <col min="7203" max="7203" width="13.453125" style="800" customWidth="1"/>
    <col min="7204" max="7204" width="28.1796875" style="800" customWidth="1"/>
    <col min="7205" max="7205" width="11" style="800" customWidth="1"/>
    <col min="7206" max="7206" width="14.453125" style="800" customWidth="1"/>
    <col min="7207" max="7207" width="4.1796875" style="800" customWidth="1"/>
    <col min="7208" max="7209" width="11" style="800" customWidth="1"/>
    <col min="7210" max="7210" width="14.453125" style="800" customWidth="1"/>
    <col min="7211" max="7211" width="4.1796875" style="800" customWidth="1"/>
    <col min="7212" max="7212" width="14.453125" style="800" customWidth="1"/>
    <col min="7213" max="7410" width="11" style="800"/>
    <col min="7411" max="7411" width="27.54296875" style="800" customWidth="1"/>
    <col min="7412" max="7412" width="4.453125" style="800" customWidth="1"/>
    <col min="7413" max="7413" width="8.1796875" style="800" customWidth="1"/>
    <col min="7414" max="7415" width="6.453125" style="800" customWidth="1"/>
    <col min="7416" max="7416" width="8.453125" style="800" customWidth="1"/>
    <col min="7417" max="7417" width="6.54296875" style="800" customWidth="1"/>
    <col min="7418" max="7418" width="6.1796875" style="800" customWidth="1"/>
    <col min="7419" max="7419" width="26" style="800" customWidth="1"/>
    <col min="7420" max="7420" width="8.54296875" style="800" customWidth="1"/>
    <col min="7421" max="7421" width="11" style="800" customWidth="1"/>
    <col min="7422" max="7422" width="7.453125" style="800" customWidth="1"/>
    <col min="7423" max="7423" width="8" style="800" customWidth="1"/>
    <col min="7424" max="7424" width="6.54296875" style="800" customWidth="1"/>
    <col min="7425" max="7425" width="8.54296875" style="800" customWidth="1"/>
    <col min="7426" max="7426" width="4.453125" style="800" customWidth="1"/>
    <col min="7427" max="7427" width="4.81640625" style="800" customWidth="1"/>
    <col min="7428" max="7428" width="6.81640625" style="800" customWidth="1"/>
    <col min="7429" max="7429" width="9.81640625" style="800" customWidth="1"/>
    <col min="7430" max="7430" width="7.54296875" style="800" customWidth="1"/>
    <col min="7431" max="7434" width="11" style="800" customWidth="1"/>
    <col min="7435" max="7437" width="14.453125" style="800" customWidth="1"/>
    <col min="7438" max="7438" width="32.54296875" style="800" customWidth="1"/>
    <col min="7439" max="7439" width="14.453125" style="800" customWidth="1"/>
    <col min="7440" max="7440" width="13.453125" style="800" customWidth="1"/>
    <col min="7441" max="7442" width="11" style="800" customWidth="1"/>
    <col min="7443" max="7444" width="13.453125" style="800" customWidth="1"/>
    <col min="7445" max="7452" width="9.81640625" style="800" customWidth="1"/>
    <col min="7453" max="7456" width="11" style="800" customWidth="1"/>
    <col min="7457" max="7457" width="14.453125" style="800" customWidth="1"/>
    <col min="7458" max="7458" width="4.1796875" style="800" customWidth="1"/>
    <col min="7459" max="7459" width="13.453125" style="800" customWidth="1"/>
    <col min="7460" max="7460" width="28.1796875" style="800" customWidth="1"/>
    <col min="7461" max="7461" width="11" style="800" customWidth="1"/>
    <col min="7462" max="7462" width="14.453125" style="800" customWidth="1"/>
    <col min="7463" max="7463" width="4.1796875" style="800" customWidth="1"/>
    <col min="7464" max="7465" width="11" style="800" customWidth="1"/>
    <col min="7466" max="7466" width="14.453125" style="800" customWidth="1"/>
    <col min="7467" max="7467" width="4.1796875" style="800" customWidth="1"/>
    <col min="7468" max="7468" width="14.453125" style="800" customWidth="1"/>
    <col min="7469" max="7666" width="11" style="800"/>
    <col min="7667" max="7667" width="27.54296875" style="800" customWidth="1"/>
    <col min="7668" max="7668" width="4.453125" style="800" customWidth="1"/>
    <col min="7669" max="7669" width="8.1796875" style="800" customWidth="1"/>
    <col min="7670" max="7671" width="6.453125" style="800" customWidth="1"/>
    <col min="7672" max="7672" width="8.453125" style="800" customWidth="1"/>
    <col min="7673" max="7673" width="6.54296875" style="800" customWidth="1"/>
    <col min="7674" max="7674" width="6.1796875" style="800" customWidth="1"/>
    <col min="7675" max="7675" width="26" style="800" customWidth="1"/>
    <col min="7676" max="7676" width="8.54296875" style="800" customWidth="1"/>
    <col min="7677" max="7677" width="11" style="800" customWidth="1"/>
    <col min="7678" max="7678" width="7.453125" style="800" customWidth="1"/>
    <col min="7679" max="7679" width="8" style="800" customWidth="1"/>
    <col min="7680" max="7680" width="6.54296875" style="800" customWidth="1"/>
    <col min="7681" max="7681" width="8.54296875" style="800" customWidth="1"/>
    <col min="7682" max="7682" width="4.453125" style="800" customWidth="1"/>
    <col min="7683" max="7683" width="4.81640625" style="800" customWidth="1"/>
    <col min="7684" max="7684" width="6.81640625" style="800" customWidth="1"/>
    <col min="7685" max="7685" width="9.81640625" style="800" customWidth="1"/>
    <col min="7686" max="7686" width="7.54296875" style="800" customWidth="1"/>
    <col min="7687" max="7690" width="11" style="800" customWidth="1"/>
    <col min="7691" max="7693" width="14.453125" style="800" customWidth="1"/>
    <col min="7694" max="7694" width="32.54296875" style="800" customWidth="1"/>
    <col min="7695" max="7695" width="14.453125" style="800" customWidth="1"/>
    <col min="7696" max="7696" width="13.453125" style="800" customWidth="1"/>
    <col min="7697" max="7698" width="11" style="800" customWidth="1"/>
    <col min="7699" max="7700" width="13.453125" style="800" customWidth="1"/>
    <col min="7701" max="7708" width="9.81640625" style="800" customWidth="1"/>
    <col min="7709" max="7712" width="11" style="800" customWidth="1"/>
    <col min="7713" max="7713" width="14.453125" style="800" customWidth="1"/>
    <col min="7714" max="7714" width="4.1796875" style="800" customWidth="1"/>
    <col min="7715" max="7715" width="13.453125" style="800" customWidth="1"/>
    <col min="7716" max="7716" width="28.1796875" style="800" customWidth="1"/>
    <col min="7717" max="7717" width="11" style="800" customWidth="1"/>
    <col min="7718" max="7718" width="14.453125" style="800" customWidth="1"/>
    <col min="7719" max="7719" width="4.1796875" style="800" customWidth="1"/>
    <col min="7720" max="7721" width="11" style="800" customWidth="1"/>
    <col min="7722" max="7722" width="14.453125" style="800" customWidth="1"/>
    <col min="7723" max="7723" width="4.1796875" style="800" customWidth="1"/>
    <col min="7724" max="7724" width="14.453125" style="800" customWidth="1"/>
    <col min="7725" max="7922" width="11" style="800"/>
    <col min="7923" max="7923" width="27.54296875" style="800" customWidth="1"/>
    <col min="7924" max="7924" width="4.453125" style="800" customWidth="1"/>
    <col min="7925" max="7925" width="8.1796875" style="800" customWidth="1"/>
    <col min="7926" max="7927" width="6.453125" style="800" customWidth="1"/>
    <col min="7928" max="7928" width="8.453125" style="800" customWidth="1"/>
    <col min="7929" max="7929" width="6.54296875" style="800" customWidth="1"/>
    <col min="7930" max="7930" width="6.1796875" style="800" customWidth="1"/>
    <col min="7931" max="7931" width="26" style="800" customWidth="1"/>
    <col min="7932" max="7932" width="8.54296875" style="800" customWidth="1"/>
    <col min="7933" max="7933" width="11" style="800" customWidth="1"/>
    <col min="7934" max="7934" width="7.453125" style="800" customWidth="1"/>
    <col min="7935" max="7935" width="8" style="800" customWidth="1"/>
    <col min="7936" max="7936" width="6.54296875" style="800" customWidth="1"/>
    <col min="7937" max="7937" width="8.54296875" style="800" customWidth="1"/>
    <col min="7938" max="7938" width="4.453125" style="800" customWidth="1"/>
    <col min="7939" max="7939" width="4.81640625" style="800" customWidth="1"/>
    <col min="7940" max="7940" width="6.81640625" style="800" customWidth="1"/>
    <col min="7941" max="7941" width="9.81640625" style="800" customWidth="1"/>
    <col min="7942" max="7942" width="7.54296875" style="800" customWidth="1"/>
    <col min="7943" max="7946" width="11" style="800" customWidth="1"/>
    <col min="7947" max="7949" width="14.453125" style="800" customWidth="1"/>
    <col min="7950" max="7950" width="32.54296875" style="800" customWidth="1"/>
    <col min="7951" max="7951" width="14.453125" style="800" customWidth="1"/>
    <col min="7952" max="7952" width="13.453125" style="800" customWidth="1"/>
    <col min="7953" max="7954" width="11" style="800" customWidth="1"/>
    <col min="7955" max="7956" width="13.453125" style="800" customWidth="1"/>
    <col min="7957" max="7964" width="9.81640625" style="800" customWidth="1"/>
    <col min="7965" max="7968" width="11" style="800" customWidth="1"/>
    <col min="7969" max="7969" width="14.453125" style="800" customWidth="1"/>
    <col min="7970" max="7970" width="4.1796875" style="800" customWidth="1"/>
    <col min="7971" max="7971" width="13.453125" style="800" customWidth="1"/>
    <col min="7972" max="7972" width="28.1796875" style="800" customWidth="1"/>
    <col min="7973" max="7973" width="11" style="800" customWidth="1"/>
    <col min="7974" max="7974" width="14.453125" style="800" customWidth="1"/>
    <col min="7975" max="7975" width="4.1796875" style="800" customWidth="1"/>
    <col min="7976" max="7977" width="11" style="800" customWidth="1"/>
    <col min="7978" max="7978" width="14.453125" style="800" customWidth="1"/>
    <col min="7979" max="7979" width="4.1796875" style="800" customWidth="1"/>
    <col min="7980" max="7980" width="14.453125" style="800" customWidth="1"/>
    <col min="7981" max="8178" width="11" style="800"/>
    <col min="8179" max="8179" width="27.54296875" style="800" customWidth="1"/>
    <col min="8180" max="8180" width="4.453125" style="800" customWidth="1"/>
    <col min="8181" max="8181" width="8.1796875" style="800" customWidth="1"/>
    <col min="8182" max="8183" width="6.453125" style="800" customWidth="1"/>
    <col min="8184" max="8184" width="8.453125" style="800" customWidth="1"/>
    <col min="8185" max="8185" width="6.54296875" style="800" customWidth="1"/>
    <col min="8186" max="8186" width="6.1796875" style="800" customWidth="1"/>
    <col min="8187" max="8187" width="26" style="800" customWidth="1"/>
    <col min="8188" max="8188" width="8.54296875" style="800" customWidth="1"/>
    <col min="8189" max="8189" width="11" style="800" customWidth="1"/>
    <col min="8190" max="8190" width="7.453125" style="800" customWidth="1"/>
    <col min="8191" max="8191" width="8" style="800" customWidth="1"/>
    <col min="8192" max="8192" width="6.54296875" style="800" customWidth="1"/>
    <col min="8193" max="8193" width="8.54296875" style="800" customWidth="1"/>
    <col min="8194" max="8194" width="4.453125" style="800" customWidth="1"/>
    <col min="8195" max="8195" width="4.81640625" style="800" customWidth="1"/>
    <col min="8196" max="8196" width="6.81640625" style="800" customWidth="1"/>
    <col min="8197" max="8197" width="9.81640625" style="800" customWidth="1"/>
    <col min="8198" max="8198" width="7.54296875" style="800" customWidth="1"/>
    <col min="8199" max="8202" width="11" style="800" customWidth="1"/>
    <col min="8203" max="8205" width="14.453125" style="800" customWidth="1"/>
    <col min="8206" max="8206" width="32.54296875" style="800" customWidth="1"/>
    <col min="8207" max="8207" width="14.453125" style="800" customWidth="1"/>
    <col min="8208" max="8208" width="13.453125" style="800" customWidth="1"/>
    <col min="8209" max="8210" width="11" style="800" customWidth="1"/>
    <col min="8211" max="8212" width="13.453125" style="800" customWidth="1"/>
    <col min="8213" max="8220" width="9.81640625" style="800" customWidth="1"/>
    <col min="8221" max="8224" width="11" style="800" customWidth="1"/>
    <col min="8225" max="8225" width="14.453125" style="800" customWidth="1"/>
    <col min="8226" max="8226" width="4.1796875" style="800" customWidth="1"/>
    <col min="8227" max="8227" width="13.453125" style="800" customWidth="1"/>
    <col min="8228" max="8228" width="28.1796875" style="800" customWidth="1"/>
    <col min="8229" max="8229" width="11" style="800" customWidth="1"/>
    <col min="8230" max="8230" width="14.453125" style="800" customWidth="1"/>
    <col min="8231" max="8231" width="4.1796875" style="800" customWidth="1"/>
    <col min="8232" max="8233" width="11" style="800" customWidth="1"/>
    <col min="8234" max="8234" width="14.453125" style="800" customWidth="1"/>
    <col min="8235" max="8235" width="4.1796875" style="800" customWidth="1"/>
    <col min="8236" max="8236" width="14.453125" style="800" customWidth="1"/>
    <col min="8237" max="8434" width="11" style="800"/>
    <col min="8435" max="8435" width="27.54296875" style="800" customWidth="1"/>
    <col min="8436" max="8436" width="4.453125" style="800" customWidth="1"/>
    <col min="8437" max="8437" width="8.1796875" style="800" customWidth="1"/>
    <col min="8438" max="8439" width="6.453125" style="800" customWidth="1"/>
    <col min="8440" max="8440" width="8.453125" style="800" customWidth="1"/>
    <col min="8441" max="8441" width="6.54296875" style="800" customWidth="1"/>
    <col min="8442" max="8442" width="6.1796875" style="800" customWidth="1"/>
    <col min="8443" max="8443" width="26" style="800" customWidth="1"/>
    <col min="8444" max="8444" width="8.54296875" style="800" customWidth="1"/>
    <col min="8445" max="8445" width="11" style="800" customWidth="1"/>
    <col min="8446" max="8446" width="7.453125" style="800" customWidth="1"/>
    <col min="8447" max="8447" width="8" style="800" customWidth="1"/>
    <col min="8448" max="8448" width="6.54296875" style="800" customWidth="1"/>
    <col min="8449" max="8449" width="8.54296875" style="800" customWidth="1"/>
    <col min="8450" max="8450" width="4.453125" style="800" customWidth="1"/>
    <col min="8451" max="8451" width="4.81640625" style="800" customWidth="1"/>
    <col min="8452" max="8452" width="6.81640625" style="800" customWidth="1"/>
    <col min="8453" max="8453" width="9.81640625" style="800" customWidth="1"/>
    <col min="8454" max="8454" width="7.54296875" style="800" customWidth="1"/>
    <col min="8455" max="8458" width="11" style="800" customWidth="1"/>
    <col min="8459" max="8461" width="14.453125" style="800" customWidth="1"/>
    <col min="8462" max="8462" width="32.54296875" style="800" customWidth="1"/>
    <col min="8463" max="8463" width="14.453125" style="800" customWidth="1"/>
    <col min="8464" max="8464" width="13.453125" style="800" customWidth="1"/>
    <col min="8465" max="8466" width="11" style="800" customWidth="1"/>
    <col min="8467" max="8468" width="13.453125" style="800" customWidth="1"/>
    <col min="8469" max="8476" width="9.81640625" style="800" customWidth="1"/>
    <col min="8477" max="8480" width="11" style="800" customWidth="1"/>
    <col min="8481" max="8481" width="14.453125" style="800" customWidth="1"/>
    <col min="8482" max="8482" width="4.1796875" style="800" customWidth="1"/>
    <col min="8483" max="8483" width="13.453125" style="800" customWidth="1"/>
    <col min="8484" max="8484" width="28.1796875" style="800" customWidth="1"/>
    <col min="8485" max="8485" width="11" style="800" customWidth="1"/>
    <col min="8486" max="8486" width="14.453125" style="800" customWidth="1"/>
    <col min="8487" max="8487" width="4.1796875" style="800" customWidth="1"/>
    <col min="8488" max="8489" width="11" style="800" customWidth="1"/>
    <col min="8490" max="8490" width="14.453125" style="800" customWidth="1"/>
    <col min="8491" max="8491" width="4.1796875" style="800" customWidth="1"/>
    <col min="8492" max="8492" width="14.453125" style="800" customWidth="1"/>
    <col min="8493" max="8690" width="11" style="800"/>
    <col min="8691" max="8691" width="27.54296875" style="800" customWidth="1"/>
    <col min="8692" max="8692" width="4.453125" style="800" customWidth="1"/>
    <col min="8693" max="8693" width="8.1796875" style="800" customWidth="1"/>
    <col min="8694" max="8695" width="6.453125" style="800" customWidth="1"/>
    <col min="8696" max="8696" width="8.453125" style="800" customWidth="1"/>
    <col min="8697" max="8697" width="6.54296875" style="800" customWidth="1"/>
    <col min="8698" max="8698" width="6.1796875" style="800" customWidth="1"/>
    <col min="8699" max="8699" width="26" style="800" customWidth="1"/>
    <col min="8700" max="8700" width="8.54296875" style="800" customWidth="1"/>
    <col min="8701" max="8701" width="11" style="800" customWidth="1"/>
    <col min="8702" max="8702" width="7.453125" style="800" customWidth="1"/>
    <col min="8703" max="8703" width="8" style="800" customWidth="1"/>
    <col min="8704" max="8704" width="6.54296875" style="800" customWidth="1"/>
    <col min="8705" max="8705" width="8.54296875" style="800" customWidth="1"/>
    <col min="8706" max="8706" width="4.453125" style="800" customWidth="1"/>
    <col min="8707" max="8707" width="4.81640625" style="800" customWidth="1"/>
    <col min="8708" max="8708" width="6.81640625" style="800" customWidth="1"/>
    <col min="8709" max="8709" width="9.81640625" style="800" customWidth="1"/>
    <col min="8710" max="8710" width="7.54296875" style="800" customWidth="1"/>
    <col min="8711" max="8714" width="11" style="800" customWidth="1"/>
    <col min="8715" max="8717" width="14.453125" style="800" customWidth="1"/>
    <col min="8718" max="8718" width="32.54296875" style="800" customWidth="1"/>
    <col min="8719" max="8719" width="14.453125" style="800" customWidth="1"/>
    <col min="8720" max="8720" width="13.453125" style="800" customWidth="1"/>
    <col min="8721" max="8722" width="11" style="800" customWidth="1"/>
    <col min="8723" max="8724" width="13.453125" style="800" customWidth="1"/>
    <col min="8725" max="8732" width="9.81640625" style="800" customWidth="1"/>
    <col min="8733" max="8736" width="11" style="800" customWidth="1"/>
    <col min="8737" max="8737" width="14.453125" style="800" customWidth="1"/>
    <col min="8738" max="8738" width="4.1796875" style="800" customWidth="1"/>
    <col min="8739" max="8739" width="13.453125" style="800" customWidth="1"/>
    <col min="8740" max="8740" width="28.1796875" style="800" customWidth="1"/>
    <col min="8741" max="8741" width="11" style="800" customWidth="1"/>
    <col min="8742" max="8742" width="14.453125" style="800" customWidth="1"/>
    <col min="8743" max="8743" width="4.1796875" style="800" customWidth="1"/>
    <col min="8744" max="8745" width="11" style="800" customWidth="1"/>
    <col min="8746" max="8746" width="14.453125" style="800" customWidth="1"/>
    <col min="8747" max="8747" width="4.1796875" style="800" customWidth="1"/>
    <col min="8748" max="8748" width="14.453125" style="800" customWidth="1"/>
    <col min="8749" max="8946" width="11" style="800"/>
    <col min="8947" max="8947" width="27.54296875" style="800" customWidth="1"/>
    <col min="8948" max="8948" width="4.453125" style="800" customWidth="1"/>
    <col min="8949" max="8949" width="8.1796875" style="800" customWidth="1"/>
    <col min="8950" max="8951" width="6.453125" style="800" customWidth="1"/>
    <col min="8952" max="8952" width="8.453125" style="800" customWidth="1"/>
    <col min="8953" max="8953" width="6.54296875" style="800" customWidth="1"/>
    <col min="8954" max="8954" width="6.1796875" style="800" customWidth="1"/>
    <col min="8955" max="8955" width="26" style="800" customWidth="1"/>
    <col min="8956" max="8956" width="8.54296875" style="800" customWidth="1"/>
    <col min="8957" max="8957" width="11" style="800" customWidth="1"/>
    <col min="8958" max="8958" width="7.453125" style="800" customWidth="1"/>
    <col min="8959" max="8959" width="8" style="800" customWidth="1"/>
    <col min="8960" max="8960" width="6.54296875" style="800" customWidth="1"/>
    <col min="8961" max="8961" width="8.54296875" style="800" customWidth="1"/>
    <col min="8962" max="8962" width="4.453125" style="800" customWidth="1"/>
    <col min="8963" max="8963" width="4.81640625" style="800" customWidth="1"/>
    <col min="8964" max="8964" width="6.81640625" style="800" customWidth="1"/>
    <col min="8965" max="8965" width="9.81640625" style="800" customWidth="1"/>
    <col min="8966" max="8966" width="7.54296875" style="800" customWidth="1"/>
    <col min="8967" max="8970" width="11" style="800" customWidth="1"/>
    <col min="8971" max="8973" width="14.453125" style="800" customWidth="1"/>
    <col min="8974" max="8974" width="32.54296875" style="800" customWidth="1"/>
    <col min="8975" max="8975" width="14.453125" style="800" customWidth="1"/>
    <col min="8976" max="8976" width="13.453125" style="800" customWidth="1"/>
    <col min="8977" max="8978" width="11" style="800" customWidth="1"/>
    <col min="8979" max="8980" width="13.453125" style="800" customWidth="1"/>
    <col min="8981" max="8988" width="9.81640625" style="800" customWidth="1"/>
    <col min="8989" max="8992" width="11" style="800" customWidth="1"/>
    <col min="8993" max="8993" width="14.453125" style="800" customWidth="1"/>
    <col min="8994" max="8994" width="4.1796875" style="800" customWidth="1"/>
    <col min="8995" max="8995" width="13.453125" style="800" customWidth="1"/>
    <col min="8996" max="8996" width="28.1796875" style="800" customWidth="1"/>
    <col min="8997" max="8997" width="11" style="800" customWidth="1"/>
    <col min="8998" max="8998" width="14.453125" style="800" customWidth="1"/>
    <col min="8999" max="8999" width="4.1796875" style="800" customWidth="1"/>
    <col min="9000" max="9001" width="11" style="800" customWidth="1"/>
    <col min="9002" max="9002" width="14.453125" style="800" customWidth="1"/>
    <col min="9003" max="9003" width="4.1796875" style="800" customWidth="1"/>
    <col min="9004" max="9004" width="14.453125" style="800" customWidth="1"/>
    <col min="9005" max="9202" width="11" style="800"/>
    <col min="9203" max="9203" width="27.54296875" style="800" customWidth="1"/>
    <col min="9204" max="9204" width="4.453125" style="800" customWidth="1"/>
    <col min="9205" max="9205" width="8.1796875" style="800" customWidth="1"/>
    <col min="9206" max="9207" width="6.453125" style="800" customWidth="1"/>
    <col min="9208" max="9208" width="8.453125" style="800" customWidth="1"/>
    <col min="9209" max="9209" width="6.54296875" style="800" customWidth="1"/>
    <col min="9210" max="9210" width="6.1796875" style="800" customWidth="1"/>
    <col min="9211" max="9211" width="26" style="800" customWidth="1"/>
    <col min="9212" max="9212" width="8.54296875" style="800" customWidth="1"/>
    <col min="9213" max="9213" width="11" style="800" customWidth="1"/>
    <col min="9214" max="9214" width="7.453125" style="800" customWidth="1"/>
    <col min="9215" max="9215" width="8" style="800" customWidth="1"/>
    <col min="9216" max="9216" width="6.54296875" style="800" customWidth="1"/>
    <col min="9217" max="9217" width="8.54296875" style="800" customWidth="1"/>
    <col min="9218" max="9218" width="4.453125" style="800" customWidth="1"/>
    <col min="9219" max="9219" width="4.81640625" style="800" customWidth="1"/>
    <col min="9220" max="9220" width="6.81640625" style="800" customWidth="1"/>
    <col min="9221" max="9221" width="9.81640625" style="800" customWidth="1"/>
    <col min="9222" max="9222" width="7.54296875" style="800" customWidth="1"/>
    <col min="9223" max="9226" width="11" style="800" customWidth="1"/>
    <col min="9227" max="9229" width="14.453125" style="800" customWidth="1"/>
    <col min="9230" max="9230" width="32.54296875" style="800" customWidth="1"/>
    <col min="9231" max="9231" width="14.453125" style="800" customWidth="1"/>
    <col min="9232" max="9232" width="13.453125" style="800" customWidth="1"/>
    <col min="9233" max="9234" width="11" style="800" customWidth="1"/>
    <col min="9235" max="9236" width="13.453125" style="800" customWidth="1"/>
    <col min="9237" max="9244" width="9.81640625" style="800" customWidth="1"/>
    <col min="9245" max="9248" width="11" style="800" customWidth="1"/>
    <col min="9249" max="9249" width="14.453125" style="800" customWidth="1"/>
    <col min="9250" max="9250" width="4.1796875" style="800" customWidth="1"/>
    <col min="9251" max="9251" width="13.453125" style="800" customWidth="1"/>
    <col min="9252" max="9252" width="28.1796875" style="800" customWidth="1"/>
    <col min="9253" max="9253" width="11" style="800" customWidth="1"/>
    <col min="9254" max="9254" width="14.453125" style="800" customWidth="1"/>
    <col min="9255" max="9255" width="4.1796875" style="800" customWidth="1"/>
    <col min="9256" max="9257" width="11" style="800" customWidth="1"/>
    <col min="9258" max="9258" width="14.453125" style="800" customWidth="1"/>
    <col min="9259" max="9259" width="4.1796875" style="800" customWidth="1"/>
    <col min="9260" max="9260" width="14.453125" style="800" customWidth="1"/>
    <col min="9261" max="9458" width="11" style="800"/>
    <col min="9459" max="9459" width="27.54296875" style="800" customWidth="1"/>
    <col min="9460" max="9460" width="4.453125" style="800" customWidth="1"/>
    <col min="9461" max="9461" width="8.1796875" style="800" customWidth="1"/>
    <col min="9462" max="9463" width="6.453125" style="800" customWidth="1"/>
    <col min="9464" max="9464" width="8.453125" style="800" customWidth="1"/>
    <col min="9465" max="9465" width="6.54296875" style="800" customWidth="1"/>
    <col min="9466" max="9466" width="6.1796875" style="800" customWidth="1"/>
    <col min="9467" max="9467" width="26" style="800" customWidth="1"/>
    <col min="9468" max="9468" width="8.54296875" style="800" customWidth="1"/>
    <col min="9469" max="9469" width="11" style="800" customWidth="1"/>
    <col min="9470" max="9470" width="7.453125" style="800" customWidth="1"/>
    <col min="9471" max="9471" width="8" style="800" customWidth="1"/>
    <col min="9472" max="9472" width="6.54296875" style="800" customWidth="1"/>
    <col min="9473" max="9473" width="8.54296875" style="800" customWidth="1"/>
    <col min="9474" max="9474" width="4.453125" style="800" customWidth="1"/>
    <col min="9475" max="9475" width="4.81640625" style="800" customWidth="1"/>
    <col min="9476" max="9476" width="6.81640625" style="800" customWidth="1"/>
    <col min="9477" max="9477" width="9.81640625" style="800" customWidth="1"/>
    <col min="9478" max="9478" width="7.54296875" style="800" customWidth="1"/>
    <col min="9479" max="9482" width="11" style="800" customWidth="1"/>
    <col min="9483" max="9485" width="14.453125" style="800" customWidth="1"/>
    <col min="9486" max="9486" width="32.54296875" style="800" customWidth="1"/>
    <col min="9487" max="9487" width="14.453125" style="800" customWidth="1"/>
    <col min="9488" max="9488" width="13.453125" style="800" customWidth="1"/>
    <col min="9489" max="9490" width="11" style="800" customWidth="1"/>
    <col min="9491" max="9492" width="13.453125" style="800" customWidth="1"/>
    <col min="9493" max="9500" width="9.81640625" style="800" customWidth="1"/>
    <col min="9501" max="9504" width="11" style="800" customWidth="1"/>
    <col min="9505" max="9505" width="14.453125" style="800" customWidth="1"/>
    <col min="9506" max="9506" width="4.1796875" style="800" customWidth="1"/>
    <col min="9507" max="9507" width="13.453125" style="800" customWidth="1"/>
    <col min="9508" max="9508" width="28.1796875" style="800" customWidth="1"/>
    <col min="9509" max="9509" width="11" style="800" customWidth="1"/>
    <col min="9510" max="9510" width="14.453125" style="800" customWidth="1"/>
    <col min="9511" max="9511" width="4.1796875" style="800" customWidth="1"/>
    <col min="9512" max="9513" width="11" style="800" customWidth="1"/>
    <col min="9514" max="9514" width="14.453125" style="800" customWidth="1"/>
    <col min="9515" max="9515" width="4.1796875" style="800" customWidth="1"/>
    <col min="9516" max="9516" width="14.453125" style="800" customWidth="1"/>
    <col min="9517" max="9714" width="11" style="800"/>
    <col min="9715" max="9715" width="27.54296875" style="800" customWidth="1"/>
    <col min="9716" max="9716" width="4.453125" style="800" customWidth="1"/>
    <col min="9717" max="9717" width="8.1796875" style="800" customWidth="1"/>
    <col min="9718" max="9719" width="6.453125" style="800" customWidth="1"/>
    <col min="9720" max="9720" width="8.453125" style="800" customWidth="1"/>
    <col min="9721" max="9721" width="6.54296875" style="800" customWidth="1"/>
    <col min="9722" max="9722" width="6.1796875" style="800" customWidth="1"/>
    <col min="9723" max="9723" width="26" style="800" customWidth="1"/>
    <col min="9724" max="9724" width="8.54296875" style="800" customWidth="1"/>
    <col min="9725" max="9725" width="11" style="800" customWidth="1"/>
    <col min="9726" max="9726" width="7.453125" style="800" customWidth="1"/>
    <col min="9727" max="9727" width="8" style="800" customWidth="1"/>
    <col min="9728" max="9728" width="6.54296875" style="800" customWidth="1"/>
    <col min="9729" max="9729" width="8.54296875" style="800" customWidth="1"/>
    <col min="9730" max="9730" width="4.453125" style="800" customWidth="1"/>
    <col min="9731" max="9731" width="4.81640625" style="800" customWidth="1"/>
    <col min="9732" max="9732" width="6.81640625" style="800" customWidth="1"/>
    <col min="9733" max="9733" width="9.81640625" style="800" customWidth="1"/>
    <col min="9734" max="9734" width="7.54296875" style="800" customWidth="1"/>
    <col min="9735" max="9738" width="11" style="800" customWidth="1"/>
    <col min="9739" max="9741" width="14.453125" style="800" customWidth="1"/>
    <col min="9742" max="9742" width="32.54296875" style="800" customWidth="1"/>
    <col min="9743" max="9743" width="14.453125" style="800" customWidth="1"/>
    <col min="9744" max="9744" width="13.453125" style="800" customWidth="1"/>
    <col min="9745" max="9746" width="11" style="800" customWidth="1"/>
    <col min="9747" max="9748" width="13.453125" style="800" customWidth="1"/>
    <col min="9749" max="9756" width="9.81640625" style="800" customWidth="1"/>
    <col min="9757" max="9760" width="11" style="800" customWidth="1"/>
    <col min="9761" max="9761" width="14.453125" style="800" customWidth="1"/>
    <col min="9762" max="9762" width="4.1796875" style="800" customWidth="1"/>
    <col min="9763" max="9763" width="13.453125" style="800" customWidth="1"/>
    <col min="9764" max="9764" width="28.1796875" style="800" customWidth="1"/>
    <col min="9765" max="9765" width="11" style="800" customWidth="1"/>
    <col min="9766" max="9766" width="14.453125" style="800" customWidth="1"/>
    <col min="9767" max="9767" width="4.1796875" style="800" customWidth="1"/>
    <col min="9768" max="9769" width="11" style="800" customWidth="1"/>
    <col min="9770" max="9770" width="14.453125" style="800" customWidth="1"/>
    <col min="9771" max="9771" width="4.1796875" style="800" customWidth="1"/>
    <col min="9772" max="9772" width="14.453125" style="800" customWidth="1"/>
    <col min="9773" max="9970" width="11" style="800"/>
    <col min="9971" max="9971" width="27.54296875" style="800" customWidth="1"/>
    <col min="9972" max="9972" width="4.453125" style="800" customWidth="1"/>
    <col min="9973" max="9973" width="8.1796875" style="800" customWidth="1"/>
    <col min="9974" max="9975" width="6.453125" style="800" customWidth="1"/>
    <col min="9976" max="9976" width="8.453125" style="800" customWidth="1"/>
    <col min="9977" max="9977" width="6.54296875" style="800" customWidth="1"/>
    <col min="9978" max="9978" width="6.1796875" style="800" customWidth="1"/>
    <col min="9979" max="9979" width="26" style="800" customWidth="1"/>
    <col min="9980" max="9980" width="8.54296875" style="800" customWidth="1"/>
    <col min="9981" max="9981" width="11" style="800" customWidth="1"/>
    <col min="9982" max="9982" width="7.453125" style="800" customWidth="1"/>
    <col min="9983" max="9983" width="8" style="800" customWidth="1"/>
    <col min="9984" max="9984" width="6.54296875" style="800" customWidth="1"/>
    <col min="9985" max="9985" width="8.54296875" style="800" customWidth="1"/>
    <col min="9986" max="9986" width="4.453125" style="800" customWidth="1"/>
    <col min="9987" max="9987" width="4.81640625" style="800" customWidth="1"/>
    <col min="9988" max="9988" width="6.81640625" style="800" customWidth="1"/>
    <col min="9989" max="9989" width="9.81640625" style="800" customWidth="1"/>
    <col min="9990" max="9990" width="7.54296875" style="800" customWidth="1"/>
    <col min="9991" max="9994" width="11" style="800" customWidth="1"/>
    <col min="9995" max="9997" width="14.453125" style="800" customWidth="1"/>
    <col min="9998" max="9998" width="32.54296875" style="800" customWidth="1"/>
    <col min="9999" max="9999" width="14.453125" style="800" customWidth="1"/>
    <col min="10000" max="10000" width="13.453125" style="800" customWidth="1"/>
    <col min="10001" max="10002" width="11" style="800" customWidth="1"/>
    <col min="10003" max="10004" width="13.453125" style="800" customWidth="1"/>
    <col min="10005" max="10012" width="9.81640625" style="800" customWidth="1"/>
    <col min="10013" max="10016" width="11" style="800" customWidth="1"/>
    <col min="10017" max="10017" width="14.453125" style="800" customWidth="1"/>
    <col min="10018" max="10018" width="4.1796875" style="800" customWidth="1"/>
    <col min="10019" max="10019" width="13.453125" style="800" customWidth="1"/>
    <col min="10020" max="10020" width="28.1796875" style="800" customWidth="1"/>
    <col min="10021" max="10021" width="11" style="800" customWidth="1"/>
    <col min="10022" max="10022" width="14.453125" style="800" customWidth="1"/>
    <col min="10023" max="10023" width="4.1796875" style="800" customWidth="1"/>
    <col min="10024" max="10025" width="11" style="800" customWidth="1"/>
    <col min="10026" max="10026" width="14.453125" style="800" customWidth="1"/>
    <col min="10027" max="10027" width="4.1796875" style="800" customWidth="1"/>
    <col min="10028" max="10028" width="14.453125" style="800" customWidth="1"/>
    <col min="10029" max="10226" width="11" style="800"/>
    <col min="10227" max="10227" width="27.54296875" style="800" customWidth="1"/>
    <col min="10228" max="10228" width="4.453125" style="800" customWidth="1"/>
    <col min="10229" max="10229" width="8.1796875" style="800" customWidth="1"/>
    <col min="10230" max="10231" width="6.453125" style="800" customWidth="1"/>
    <col min="10232" max="10232" width="8.453125" style="800" customWidth="1"/>
    <col min="10233" max="10233" width="6.54296875" style="800" customWidth="1"/>
    <col min="10234" max="10234" width="6.1796875" style="800" customWidth="1"/>
    <col min="10235" max="10235" width="26" style="800" customWidth="1"/>
    <col min="10236" max="10236" width="8.54296875" style="800" customWidth="1"/>
    <col min="10237" max="10237" width="11" style="800" customWidth="1"/>
    <col min="10238" max="10238" width="7.453125" style="800" customWidth="1"/>
    <col min="10239" max="10239" width="8" style="800" customWidth="1"/>
    <col min="10240" max="10240" width="6.54296875" style="800" customWidth="1"/>
    <col min="10241" max="10241" width="8.54296875" style="800" customWidth="1"/>
    <col min="10242" max="10242" width="4.453125" style="800" customWidth="1"/>
    <col min="10243" max="10243" width="4.81640625" style="800" customWidth="1"/>
    <col min="10244" max="10244" width="6.81640625" style="800" customWidth="1"/>
    <col min="10245" max="10245" width="9.81640625" style="800" customWidth="1"/>
    <col min="10246" max="10246" width="7.54296875" style="800" customWidth="1"/>
    <col min="10247" max="10250" width="11" style="800" customWidth="1"/>
    <col min="10251" max="10253" width="14.453125" style="800" customWidth="1"/>
    <col min="10254" max="10254" width="32.54296875" style="800" customWidth="1"/>
    <col min="10255" max="10255" width="14.453125" style="800" customWidth="1"/>
    <col min="10256" max="10256" width="13.453125" style="800" customWidth="1"/>
    <col min="10257" max="10258" width="11" style="800" customWidth="1"/>
    <col min="10259" max="10260" width="13.453125" style="800" customWidth="1"/>
    <col min="10261" max="10268" width="9.81640625" style="800" customWidth="1"/>
    <col min="10269" max="10272" width="11" style="800" customWidth="1"/>
    <col min="10273" max="10273" width="14.453125" style="800" customWidth="1"/>
    <col min="10274" max="10274" width="4.1796875" style="800" customWidth="1"/>
    <col min="10275" max="10275" width="13.453125" style="800" customWidth="1"/>
    <col min="10276" max="10276" width="28.1796875" style="800" customWidth="1"/>
    <col min="10277" max="10277" width="11" style="800" customWidth="1"/>
    <col min="10278" max="10278" width="14.453125" style="800" customWidth="1"/>
    <col min="10279" max="10279" width="4.1796875" style="800" customWidth="1"/>
    <col min="10280" max="10281" width="11" style="800" customWidth="1"/>
    <col min="10282" max="10282" width="14.453125" style="800" customWidth="1"/>
    <col min="10283" max="10283" width="4.1796875" style="800" customWidth="1"/>
    <col min="10284" max="10284" width="14.453125" style="800" customWidth="1"/>
    <col min="10285" max="10482" width="11" style="800"/>
    <col min="10483" max="10483" width="27.54296875" style="800" customWidth="1"/>
    <col min="10484" max="10484" width="4.453125" style="800" customWidth="1"/>
    <col min="10485" max="10485" width="8.1796875" style="800" customWidth="1"/>
    <col min="10486" max="10487" width="6.453125" style="800" customWidth="1"/>
    <col min="10488" max="10488" width="8.453125" style="800" customWidth="1"/>
    <col min="10489" max="10489" width="6.54296875" style="800" customWidth="1"/>
    <col min="10490" max="10490" width="6.1796875" style="800" customWidth="1"/>
    <col min="10491" max="10491" width="26" style="800" customWidth="1"/>
    <col min="10492" max="10492" width="8.54296875" style="800" customWidth="1"/>
    <col min="10493" max="10493" width="11" style="800" customWidth="1"/>
    <col min="10494" max="10494" width="7.453125" style="800" customWidth="1"/>
    <col min="10495" max="10495" width="8" style="800" customWidth="1"/>
    <col min="10496" max="10496" width="6.54296875" style="800" customWidth="1"/>
    <col min="10497" max="10497" width="8.54296875" style="800" customWidth="1"/>
    <col min="10498" max="10498" width="4.453125" style="800" customWidth="1"/>
    <col min="10499" max="10499" width="4.81640625" style="800" customWidth="1"/>
    <col min="10500" max="10500" width="6.81640625" style="800" customWidth="1"/>
    <col min="10501" max="10501" width="9.81640625" style="800" customWidth="1"/>
    <col min="10502" max="10502" width="7.54296875" style="800" customWidth="1"/>
    <col min="10503" max="10506" width="11" style="800" customWidth="1"/>
    <col min="10507" max="10509" width="14.453125" style="800" customWidth="1"/>
    <col min="10510" max="10510" width="32.54296875" style="800" customWidth="1"/>
    <col min="10511" max="10511" width="14.453125" style="800" customWidth="1"/>
    <col min="10512" max="10512" width="13.453125" style="800" customWidth="1"/>
    <col min="10513" max="10514" width="11" style="800" customWidth="1"/>
    <col min="10515" max="10516" width="13.453125" style="800" customWidth="1"/>
    <col min="10517" max="10524" width="9.81640625" style="800" customWidth="1"/>
    <col min="10525" max="10528" width="11" style="800" customWidth="1"/>
    <col min="10529" max="10529" width="14.453125" style="800" customWidth="1"/>
    <col min="10530" max="10530" width="4.1796875" style="800" customWidth="1"/>
    <col min="10531" max="10531" width="13.453125" style="800" customWidth="1"/>
    <col min="10532" max="10532" width="28.1796875" style="800" customWidth="1"/>
    <col min="10533" max="10533" width="11" style="800" customWidth="1"/>
    <col min="10534" max="10534" width="14.453125" style="800" customWidth="1"/>
    <col min="10535" max="10535" width="4.1796875" style="800" customWidth="1"/>
    <col min="10536" max="10537" width="11" style="800" customWidth="1"/>
    <col min="10538" max="10538" width="14.453125" style="800" customWidth="1"/>
    <col min="10539" max="10539" width="4.1796875" style="800" customWidth="1"/>
    <col min="10540" max="10540" width="14.453125" style="800" customWidth="1"/>
    <col min="10541" max="10738" width="11" style="800"/>
    <col min="10739" max="10739" width="27.54296875" style="800" customWidth="1"/>
    <col min="10740" max="10740" width="4.453125" style="800" customWidth="1"/>
    <col min="10741" max="10741" width="8.1796875" style="800" customWidth="1"/>
    <col min="10742" max="10743" width="6.453125" style="800" customWidth="1"/>
    <col min="10744" max="10744" width="8.453125" style="800" customWidth="1"/>
    <col min="10745" max="10745" width="6.54296875" style="800" customWidth="1"/>
    <col min="10746" max="10746" width="6.1796875" style="800" customWidth="1"/>
    <col min="10747" max="10747" width="26" style="800" customWidth="1"/>
    <col min="10748" max="10748" width="8.54296875" style="800" customWidth="1"/>
    <col min="10749" max="10749" width="11" style="800" customWidth="1"/>
    <col min="10750" max="10750" width="7.453125" style="800" customWidth="1"/>
    <col min="10751" max="10751" width="8" style="800" customWidth="1"/>
    <col min="10752" max="10752" width="6.54296875" style="800" customWidth="1"/>
    <col min="10753" max="10753" width="8.54296875" style="800" customWidth="1"/>
    <col min="10754" max="10754" width="4.453125" style="800" customWidth="1"/>
    <col min="10755" max="10755" width="4.81640625" style="800" customWidth="1"/>
    <col min="10756" max="10756" width="6.81640625" style="800" customWidth="1"/>
    <col min="10757" max="10757" width="9.81640625" style="800" customWidth="1"/>
    <col min="10758" max="10758" width="7.54296875" style="800" customWidth="1"/>
    <col min="10759" max="10762" width="11" style="800" customWidth="1"/>
    <col min="10763" max="10765" width="14.453125" style="800" customWidth="1"/>
    <col min="10766" max="10766" width="32.54296875" style="800" customWidth="1"/>
    <col min="10767" max="10767" width="14.453125" style="800" customWidth="1"/>
    <col min="10768" max="10768" width="13.453125" style="800" customWidth="1"/>
    <col min="10769" max="10770" width="11" style="800" customWidth="1"/>
    <col min="10771" max="10772" width="13.453125" style="800" customWidth="1"/>
    <col min="10773" max="10780" width="9.81640625" style="800" customWidth="1"/>
    <col min="10781" max="10784" width="11" style="800" customWidth="1"/>
    <col min="10785" max="10785" width="14.453125" style="800" customWidth="1"/>
    <col min="10786" max="10786" width="4.1796875" style="800" customWidth="1"/>
    <col min="10787" max="10787" width="13.453125" style="800" customWidth="1"/>
    <col min="10788" max="10788" width="28.1796875" style="800" customWidth="1"/>
    <col min="10789" max="10789" width="11" style="800" customWidth="1"/>
    <col min="10790" max="10790" width="14.453125" style="800" customWidth="1"/>
    <col min="10791" max="10791" width="4.1796875" style="800" customWidth="1"/>
    <col min="10792" max="10793" width="11" style="800" customWidth="1"/>
    <col min="10794" max="10794" width="14.453125" style="800" customWidth="1"/>
    <col min="10795" max="10795" width="4.1796875" style="800" customWidth="1"/>
    <col min="10796" max="10796" width="14.453125" style="800" customWidth="1"/>
    <col min="10797" max="10994" width="11" style="800"/>
    <col min="10995" max="10995" width="27.54296875" style="800" customWidth="1"/>
    <col min="10996" max="10996" width="4.453125" style="800" customWidth="1"/>
    <col min="10997" max="10997" width="8.1796875" style="800" customWidth="1"/>
    <col min="10998" max="10999" width="6.453125" style="800" customWidth="1"/>
    <col min="11000" max="11000" width="8.453125" style="800" customWidth="1"/>
    <col min="11001" max="11001" width="6.54296875" style="800" customWidth="1"/>
    <col min="11002" max="11002" width="6.1796875" style="800" customWidth="1"/>
    <col min="11003" max="11003" width="26" style="800" customWidth="1"/>
    <col min="11004" max="11004" width="8.54296875" style="800" customWidth="1"/>
    <col min="11005" max="11005" width="11" style="800" customWidth="1"/>
    <col min="11006" max="11006" width="7.453125" style="800" customWidth="1"/>
    <col min="11007" max="11007" width="8" style="800" customWidth="1"/>
    <col min="11008" max="11008" width="6.54296875" style="800" customWidth="1"/>
    <col min="11009" max="11009" width="8.54296875" style="800" customWidth="1"/>
    <col min="11010" max="11010" width="4.453125" style="800" customWidth="1"/>
    <col min="11011" max="11011" width="4.81640625" style="800" customWidth="1"/>
    <col min="11012" max="11012" width="6.81640625" style="800" customWidth="1"/>
    <col min="11013" max="11013" width="9.81640625" style="800" customWidth="1"/>
    <col min="11014" max="11014" width="7.54296875" style="800" customWidth="1"/>
    <col min="11015" max="11018" width="11" style="800" customWidth="1"/>
    <col min="11019" max="11021" width="14.453125" style="800" customWidth="1"/>
    <col min="11022" max="11022" width="32.54296875" style="800" customWidth="1"/>
    <col min="11023" max="11023" width="14.453125" style="800" customWidth="1"/>
    <col min="11024" max="11024" width="13.453125" style="800" customWidth="1"/>
    <col min="11025" max="11026" width="11" style="800" customWidth="1"/>
    <col min="11027" max="11028" width="13.453125" style="800" customWidth="1"/>
    <col min="11029" max="11036" width="9.81640625" style="800" customWidth="1"/>
    <col min="11037" max="11040" width="11" style="800" customWidth="1"/>
    <col min="11041" max="11041" width="14.453125" style="800" customWidth="1"/>
    <col min="11042" max="11042" width="4.1796875" style="800" customWidth="1"/>
    <col min="11043" max="11043" width="13.453125" style="800" customWidth="1"/>
    <col min="11044" max="11044" width="28.1796875" style="800" customWidth="1"/>
    <col min="11045" max="11045" width="11" style="800" customWidth="1"/>
    <col min="11046" max="11046" width="14.453125" style="800" customWidth="1"/>
    <col min="11047" max="11047" width="4.1796875" style="800" customWidth="1"/>
    <col min="11048" max="11049" width="11" style="800" customWidth="1"/>
    <col min="11050" max="11050" width="14.453125" style="800" customWidth="1"/>
    <col min="11051" max="11051" width="4.1796875" style="800" customWidth="1"/>
    <col min="11052" max="11052" width="14.453125" style="800" customWidth="1"/>
    <col min="11053" max="11250" width="11" style="800"/>
    <col min="11251" max="11251" width="27.54296875" style="800" customWidth="1"/>
    <col min="11252" max="11252" width="4.453125" style="800" customWidth="1"/>
    <col min="11253" max="11253" width="8.1796875" style="800" customWidth="1"/>
    <col min="11254" max="11255" width="6.453125" style="800" customWidth="1"/>
    <col min="11256" max="11256" width="8.453125" style="800" customWidth="1"/>
    <col min="11257" max="11257" width="6.54296875" style="800" customWidth="1"/>
    <col min="11258" max="11258" width="6.1796875" style="800" customWidth="1"/>
    <col min="11259" max="11259" width="26" style="800" customWidth="1"/>
    <col min="11260" max="11260" width="8.54296875" style="800" customWidth="1"/>
    <col min="11261" max="11261" width="11" style="800" customWidth="1"/>
    <col min="11262" max="11262" width="7.453125" style="800" customWidth="1"/>
    <col min="11263" max="11263" width="8" style="800" customWidth="1"/>
    <col min="11264" max="11264" width="6.54296875" style="800" customWidth="1"/>
    <col min="11265" max="11265" width="8.54296875" style="800" customWidth="1"/>
    <col min="11266" max="11266" width="4.453125" style="800" customWidth="1"/>
    <col min="11267" max="11267" width="4.81640625" style="800" customWidth="1"/>
    <col min="11268" max="11268" width="6.81640625" style="800" customWidth="1"/>
    <col min="11269" max="11269" width="9.81640625" style="800" customWidth="1"/>
    <col min="11270" max="11270" width="7.54296875" style="800" customWidth="1"/>
    <col min="11271" max="11274" width="11" style="800" customWidth="1"/>
    <col min="11275" max="11277" width="14.453125" style="800" customWidth="1"/>
    <col min="11278" max="11278" width="32.54296875" style="800" customWidth="1"/>
    <col min="11279" max="11279" width="14.453125" style="800" customWidth="1"/>
    <col min="11280" max="11280" width="13.453125" style="800" customWidth="1"/>
    <col min="11281" max="11282" width="11" style="800" customWidth="1"/>
    <col min="11283" max="11284" width="13.453125" style="800" customWidth="1"/>
    <col min="11285" max="11292" width="9.81640625" style="800" customWidth="1"/>
    <col min="11293" max="11296" width="11" style="800" customWidth="1"/>
    <col min="11297" max="11297" width="14.453125" style="800" customWidth="1"/>
    <col min="11298" max="11298" width="4.1796875" style="800" customWidth="1"/>
    <col min="11299" max="11299" width="13.453125" style="800" customWidth="1"/>
    <col min="11300" max="11300" width="28.1796875" style="800" customWidth="1"/>
    <col min="11301" max="11301" width="11" style="800" customWidth="1"/>
    <col min="11302" max="11302" width="14.453125" style="800" customWidth="1"/>
    <col min="11303" max="11303" width="4.1796875" style="800" customWidth="1"/>
    <col min="11304" max="11305" width="11" style="800" customWidth="1"/>
    <col min="11306" max="11306" width="14.453125" style="800" customWidth="1"/>
    <col min="11307" max="11307" width="4.1796875" style="800" customWidth="1"/>
    <col min="11308" max="11308" width="14.453125" style="800" customWidth="1"/>
    <col min="11309" max="11506" width="11" style="800"/>
    <col min="11507" max="11507" width="27.54296875" style="800" customWidth="1"/>
    <col min="11508" max="11508" width="4.453125" style="800" customWidth="1"/>
    <col min="11509" max="11509" width="8.1796875" style="800" customWidth="1"/>
    <col min="11510" max="11511" width="6.453125" style="800" customWidth="1"/>
    <col min="11512" max="11512" width="8.453125" style="800" customWidth="1"/>
    <col min="11513" max="11513" width="6.54296875" style="800" customWidth="1"/>
    <col min="11514" max="11514" width="6.1796875" style="800" customWidth="1"/>
    <col min="11515" max="11515" width="26" style="800" customWidth="1"/>
    <col min="11516" max="11516" width="8.54296875" style="800" customWidth="1"/>
    <col min="11517" max="11517" width="11" style="800" customWidth="1"/>
    <col min="11518" max="11518" width="7.453125" style="800" customWidth="1"/>
    <col min="11519" max="11519" width="8" style="800" customWidth="1"/>
    <col min="11520" max="11520" width="6.54296875" style="800" customWidth="1"/>
    <col min="11521" max="11521" width="8.54296875" style="800" customWidth="1"/>
    <col min="11522" max="11522" width="4.453125" style="800" customWidth="1"/>
    <col min="11523" max="11523" width="4.81640625" style="800" customWidth="1"/>
    <col min="11524" max="11524" width="6.81640625" style="800" customWidth="1"/>
    <col min="11525" max="11525" width="9.81640625" style="800" customWidth="1"/>
    <col min="11526" max="11526" width="7.54296875" style="800" customWidth="1"/>
    <col min="11527" max="11530" width="11" style="800" customWidth="1"/>
    <col min="11531" max="11533" width="14.453125" style="800" customWidth="1"/>
    <col min="11534" max="11534" width="32.54296875" style="800" customWidth="1"/>
    <col min="11535" max="11535" width="14.453125" style="800" customWidth="1"/>
    <col min="11536" max="11536" width="13.453125" style="800" customWidth="1"/>
    <col min="11537" max="11538" width="11" style="800" customWidth="1"/>
    <col min="11539" max="11540" width="13.453125" style="800" customWidth="1"/>
    <col min="11541" max="11548" width="9.81640625" style="800" customWidth="1"/>
    <col min="11549" max="11552" width="11" style="800" customWidth="1"/>
    <col min="11553" max="11553" width="14.453125" style="800" customWidth="1"/>
    <col min="11554" max="11554" width="4.1796875" style="800" customWidth="1"/>
    <col min="11555" max="11555" width="13.453125" style="800" customWidth="1"/>
    <col min="11556" max="11556" width="28.1796875" style="800" customWidth="1"/>
    <col min="11557" max="11557" width="11" style="800" customWidth="1"/>
    <col min="11558" max="11558" width="14.453125" style="800" customWidth="1"/>
    <col min="11559" max="11559" width="4.1796875" style="800" customWidth="1"/>
    <col min="11560" max="11561" width="11" style="800" customWidth="1"/>
    <col min="11562" max="11562" width="14.453125" style="800" customWidth="1"/>
    <col min="11563" max="11563" width="4.1796875" style="800" customWidth="1"/>
    <col min="11564" max="11564" width="14.453125" style="800" customWidth="1"/>
    <col min="11565" max="11762" width="11" style="800"/>
    <col min="11763" max="11763" width="27.54296875" style="800" customWidth="1"/>
    <col min="11764" max="11764" width="4.453125" style="800" customWidth="1"/>
    <col min="11765" max="11765" width="8.1796875" style="800" customWidth="1"/>
    <col min="11766" max="11767" width="6.453125" style="800" customWidth="1"/>
    <col min="11768" max="11768" width="8.453125" style="800" customWidth="1"/>
    <col min="11769" max="11769" width="6.54296875" style="800" customWidth="1"/>
    <col min="11770" max="11770" width="6.1796875" style="800" customWidth="1"/>
    <col min="11771" max="11771" width="26" style="800" customWidth="1"/>
    <col min="11772" max="11772" width="8.54296875" style="800" customWidth="1"/>
    <col min="11773" max="11773" width="11" style="800" customWidth="1"/>
    <col min="11774" max="11774" width="7.453125" style="800" customWidth="1"/>
    <col min="11775" max="11775" width="8" style="800" customWidth="1"/>
    <col min="11776" max="11776" width="6.54296875" style="800" customWidth="1"/>
    <col min="11777" max="11777" width="8.54296875" style="800" customWidth="1"/>
    <col min="11778" max="11778" width="4.453125" style="800" customWidth="1"/>
    <col min="11779" max="11779" width="4.81640625" style="800" customWidth="1"/>
    <col min="11780" max="11780" width="6.81640625" style="800" customWidth="1"/>
    <col min="11781" max="11781" width="9.81640625" style="800" customWidth="1"/>
    <col min="11782" max="11782" width="7.54296875" style="800" customWidth="1"/>
    <col min="11783" max="11786" width="11" style="800" customWidth="1"/>
    <col min="11787" max="11789" width="14.453125" style="800" customWidth="1"/>
    <col min="11790" max="11790" width="32.54296875" style="800" customWidth="1"/>
    <col min="11791" max="11791" width="14.453125" style="800" customWidth="1"/>
    <col min="11792" max="11792" width="13.453125" style="800" customWidth="1"/>
    <col min="11793" max="11794" width="11" style="800" customWidth="1"/>
    <col min="11795" max="11796" width="13.453125" style="800" customWidth="1"/>
    <col min="11797" max="11804" width="9.81640625" style="800" customWidth="1"/>
    <col min="11805" max="11808" width="11" style="800" customWidth="1"/>
    <col min="11809" max="11809" width="14.453125" style="800" customWidth="1"/>
    <col min="11810" max="11810" width="4.1796875" style="800" customWidth="1"/>
    <col min="11811" max="11811" width="13.453125" style="800" customWidth="1"/>
    <col min="11812" max="11812" width="28.1796875" style="800" customWidth="1"/>
    <col min="11813" max="11813" width="11" style="800" customWidth="1"/>
    <col min="11814" max="11814" width="14.453125" style="800" customWidth="1"/>
    <col min="11815" max="11815" width="4.1796875" style="800" customWidth="1"/>
    <col min="11816" max="11817" width="11" style="800" customWidth="1"/>
    <col min="11818" max="11818" width="14.453125" style="800" customWidth="1"/>
    <col min="11819" max="11819" width="4.1796875" style="800" customWidth="1"/>
    <col min="11820" max="11820" width="14.453125" style="800" customWidth="1"/>
    <col min="11821" max="12018" width="11" style="800"/>
    <col min="12019" max="12019" width="27.54296875" style="800" customWidth="1"/>
    <col min="12020" max="12020" width="4.453125" style="800" customWidth="1"/>
    <col min="12021" max="12021" width="8.1796875" style="800" customWidth="1"/>
    <col min="12022" max="12023" width="6.453125" style="800" customWidth="1"/>
    <col min="12024" max="12024" width="8.453125" style="800" customWidth="1"/>
    <col min="12025" max="12025" width="6.54296875" style="800" customWidth="1"/>
    <col min="12026" max="12026" width="6.1796875" style="800" customWidth="1"/>
    <col min="12027" max="12027" width="26" style="800" customWidth="1"/>
    <col min="12028" max="12028" width="8.54296875" style="800" customWidth="1"/>
    <col min="12029" max="12029" width="11" style="800" customWidth="1"/>
    <col min="12030" max="12030" width="7.453125" style="800" customWidth="1"/>
    <col min="12031" max="12031" width="8" style="800" customWidth="1"/>
    <col min="12032" max="12032" width="6.54296875" style="800" customWidth="1"/>
    <col min="12033" max="12033" width="8.54296875" style="800" customWidth="1"/>
    <col min="12034" max="12034" width="4.453125" style="800" customWidth="1"/>
    <col min="12035" max="12035" width="4.81640625" style="800" customWidth="1"/>
    <col min="12036" max="12036" width="6.81640625" style="800" customWidth="1"/>
    <col min="12037" max="12037" width="9.81640625" style="800" customWidth="1"/>
    <col min="12038" max="12038" width="7.54296875" style="800" customWidth="1"/>
    <col min="12039" max="12042" width="11" style="800" customWidth="1"/>
    <col min="12043" max="12045" width="14.453125" style="800" customWidth="1"/>
    <col min="12046" max="12046" width="32.54296875" style="800" customWidth="1"/>
    <col min="12047" max="12047" width="14.453125" style="800" customWidth="1"/>
    <col min="12048" max="12048" width="13.453125" style="800" customWidth="1"/>
    <col min="12049" max="12050" width="11" style="800" customWidth="1"/>
    <col min="12051" max="12052" width="13.453125" style="800" customWidth="1"/>
    <col min="12053" max="12060" width="9.81640625" style="800" customWidth="1"/>
    <col min="12061" max="12064" width="11" style="800" customWidth="1"/>
    <col min="12065" max="12065" width="14.453125" style="800" customWidth="1"/>
    <col min="12066" max="12066" width="4.1796875" style="800" customWidth="1"/>
    <col min="12067" max="12067" width="13.453125" style="800" customWidth="1"/>
    <col min="12068" max="12068" width="28.1796875" style="800" customWidth="1"/>
    <col min="12069" max="12069" width="11" style="800" customWidth="1"/>
    <col min="12070" max="12070" width="14.453125" style="800" customWidth="1"/>
    <col min="12071" max="12071" width="4.1796875" style="800" customWidth="1"/>
    <col min="12072" max="12073" width="11" style="800" customWidth="1"/>
    <col min="12074" max="12074" width="14.453125" style="800" customWidth="1"/>
    <col min="12075" max="12075" width="4.1796875" style="800" customWidth="1"/>
    <col min="12076" max="12076" width="14.453125" style="800" customWidth="1"/>
    <col min="12077" max="12274" width="11" style="800"/>
    <col min="12275" max="12275" width="27.54296875" style="800" customWidth="1"/>
    <col min="12276" max="12276" width="4.453125" style="800" customWidth="1"/>
    <col min="12277" max="12277" width="8.1796875" style="800" customWidth="1"/>
    <col min="12278" max="12279" width="6.453125" style="800" customWidth="1"/>
    <col min="12280" max="12280" width="8.453125" style="800" customWidth="1"/>
    <col min="12281" max="12281" width="6.54296875" style="800" customWidth="1"/>
    <col min="12282" max="12282" width="6.1796875" style="800" customWidth="1"/>
    <col min="12283" max="12283" width="26" style="800" customWidth="1"/>
    <col min="12284" max="12284" width="8.54296875" style="800" customWidth="1"/>
    <col min="12285" max="12285" width="11" style="800" customWidth="1"/>
    <col min="12286" max="12286" width="7.453125" style="800" customWidth="1"/>
    <col min="12287" max="12287" width="8" style="800" customWidth="1"/>
    <col min="12288" max="12288" width="6.54296875" style="800" customWidth="1"/>
    <col min="12289" max="12289" width="8.54296875" style="800" customWidth="1"/>
    <col min="12290" max="12290" width="4.453125" style="800" customWidth="1"/>
    <col min="12291" max="12291" width="4.81640625" style="800" customWidth="1"/>
    <col min="12292" max="12292" width="6.81640625" style="800" customWidth="1"/>
    <col min="12293" max="12293" width="9.81640625" style="800" customWidth="1"/>
    <col min="12294" max="12294" width="7.54296875" style="800" customWidth="1"/>
    <col min="12295" max="12298" width="11" style="800" customWidth="1"/>
    <col min="12299" max="12301" width="14.453125" style="800" customWidth="1"/>
    <col min="12302" max="12302" width="32.54296875" style="800" customWidth="1"/>
    <col min="12303" max="12303" width="14.453125" style="800" customWidth="1"/>
    <col min="12304" max="12304" width="13.453125" style="800" customWidth="1"/>
    <col min="12305" max="12306" width="11" style="800" customWidth="1"/>
    <col min="12307" max="12308" width="13.453125" style="800" customWidth="1"/>
    <col min="12309" max="12316" width="9.81640625" style="800" customWidth="1"/>
    <col min="12317" max="12320" width="11" style="800" customWidth="1"/>
    <col min="12321" max="12321" width="14.453125" style="800" customWidth="1"/>
    <col min="12322" max="12322" width="4.1796875" style="800" customWidth="1"/>
    <col min="12323" max="12323" width="13.453125" style="800" customWidth="1"/>
    <col min="12324" max="12324" width="28.1796875" style="800" customWidth="1"/>
    <col min="12325" max="12325" width="11" style="800" customWidth="1"/>
    <col min="12326" max="12326" width="14.453125" style="800" customWidth="1"/>
    <col min="12327" max="12327" width="4.1796875" style="800" customWidth="1"/>
    <col min="12328" max="12329" width="11" style="800" customWidth="1"/>
    <col min="12330" max="12330" width="14.453125" style="800" customWidth="1"/>
    <col min="12331" max="12331" width="4.1796875" style="800" customWidth="1"/>
    <col min="12332" max="12332" width="14.453125" style="800" customWidth="1"/>
    <col min="12333" max="12530" width="11" style="800"/>
    <col min="12531" max="12531" width="27.54296875" style="800" customWidth="1"/>
    <col min="12532" max="12532" width="4.453125" style="800" customWidth="1"/>
    <col min="12533" max="12533" width="8.1796875" style="800" customWidth="1"/>
    <col min="12534" max="12535" width="6.453125" style="800" customWidth="1"/>
    <col min="12536" max="12536" width="8.453125" style="800" customWidth="1"/>
    <col min="12537" max="12537" width="6.54296875" style="800" customWidth="1"/>
    <col min="12538" max="12538" width="6.1796875" style="800" customWidth="1"/>
    <col min="12539" max="12539" width="26" style="800" customWidth="1"/>
    <col min="12540" max="12540" width="8.54296875" style="800" customWidth="1"/>
    <col min="12541" max="12541" width="11" style="800" customWidth="1"/>
    <col min="12542" max="12542" width="7.453125" style="800" customWidth="1"/>
    <col min="12543" max="12543" width="8" style="800" customWidth="1"/>
    <col min="12544" max="12544" width="6.54296875" style="800" customWidth="1"/>
    <col min="12545" max="12545" width="8.54296875" style="800" customWidth="1"/>
    <col min="12546" max="12546" width="4.453125" style="800" customWidth="1"/>
    <col min="12547" max="12547" width="4.81640625" style="800" customWidth="1"/>
    <col min="12548" max="12548" width="6.81640625" style="800" customWidth="1"/>
    <col min="12549" max="12549" width="9.81640625" style="800" customWidth="1"/>
    <col min="12550" max="12550" width="7.54296875" style="800" customWidth="1"/>
    <col min="12551" max="12554" width="11" style="800" customWidth="1"/>
    <col min="12555" max="12557" width="14.453125" style="800" customWidth="1"/>
    <col min="12558" max="12558" width="32.54296875" style="800" customWidth="1"/>
    <col min="12559" max="12559" width="14.453125" style="800" customWidth="1"/>
    <col min="12560" max="12560" width="13.453125" style="800" customWidth="1"/>
    <col min="12561" max="12562" width="11" style="800" customWidth="1"/>
    <col min="12563" max="12564" width="13.453125" style="800" customWidth="1"/>
    <col min="12565" max="12572" width="9.81640625" style="800" customWidth="1"/>
    <col min="12573" max="12576" width="11" style="800" customWidth="1"/>
    <col min="12577" max="12577" width="14.453125" style="800" customWidth="1"/>
    <col min="12578" max="12578" width="4.1796875" style="800" customWidth="1"/>
    <col min="12579" max="12579" width="13.453125" style="800" customWidth="1"/>
    <col min="12580" max="12580" width="28.1796875" style="800" customWidth="1"/>
    <col min="12581" max="12581" width="11" style="800" customWidth="1"/>
    <col min="12582" max="12582" width="14.453125" style="800" customWidth="1"/>
    <col min="12583" max="12583" width="4.1796875" style="800" customWidth="1"/>
    <col min="12584" max="12585" width="11" style="800" customWidth="1"/>
    <col min="12586" max="12586" width="14.453125" style="800" customWidth="1"/>
    <col min="12587" max="12587" width="4.1796875" style="800" customWidth="1"/>
    <col min="12588" max="12588" width="14.453125" style="800" customWidth="1"/>
    <col min="12589" max="12786" width="11" style="800"/>
    <col min="12787" max="12787" width="27.54296875" style="800" customWidth="1"/>
    <col min="12788" max="12788" width="4.453125" style="800" customWidth="1"/>
    <col min="12789" max="12789" width="8.1796875" style="800" customWidth="1"/>
    <col min="12790" max="12791" width="6.453125" style="800" customWidth="1"/>
    <col min="12792" max="12792" width="8.453125" style="800" customWidth="1"/>
    <col min="12793" max="12793" width="6.54296875" style="800" customWidth="1"/>
    <col min="12794" max="12794" width="6.1796875" style="800" customWidth="1"/>
    <col min="12795" max="12795" width="26" style="800" customWidth="1"/>
    <col min="12796" max="12796" width="8.54296875" style="800" customWidth="1"/>
    <col min="12797" max="12797" width="11" style="800" customWidth="1"/>
    <col min="12798" max="12798" width="7.453125" style="800" customWidth="1"/>
    <col min="12799" max="12799" width="8" style="800" customWidth="1"/>
    <col min="12800" max="12800" width="6.54296875" style="800" customWidth="1"/>
    <col min="12801" max="12801" width="8.54296875" style="800" customWidth="1"/>
    <col min="12802" max="12802" width="4.453125" style="800" customWidth="1"/>
    <col min="12803" max="12803" width="4.81640625" style="800" customWidth="1"/>
    <col min="12804" max="12804" width="6.81640625" style="800" customWidth="1"/>
    <col min="12805" max="12805" width="9.81640625" style="800" customWidth="1"/>
    <col min="12806" max="12806" width="7.54296875" style="800" customWidth="1"/>
    <col min="12807" max="12810" width="11" style="800" customWidth="1"/>
    <col min="12811" max="12813" width="14.453125" style="800" customWidth="1"/>
    <col min="12814" max="12814" width="32.54296875" style="800" customWidth="1"/>
    <col min="12815" max="12815" width="14.453125" style="800" customWidth="1"/>
    <col min="12816" max="12816" width="13.453125" style="800" customWidth="1"/>
    <col min="12817" max="12818" width="11" style="800" customWidth="1"/>
    <col min="12819" max="12820" width="13.453125" style="800" customWidth="1"/>
    <col min="12821" max="12828" width="9.81640625" style="800" customWidth="1"/>
    <col min="12829" max="12832" width="11" style="800" customWidth="1"/>
    <col min="12833" max="12833" width="14.453125" style="800" customWidth="1"/>
    <col min="12834" max="12834" width="4.1796875" style="800" customWidth="1"/>
    <col min="12835" max="12835" width="13.453125" style="800" customWidth="1"/>
    <col min="12836" max="12836" width="28.1796875" style="800" customWidth="1"/>
    <col min="12837" max="12837" width="11" style="800" customWidth="1"/>
    <col min="12838" max="12838" width="14.453125" style="800" customWidth="1"/>
    <col min="12839" max="12839" width="4.1796875" style="800" customWidth="1"/>
    <col min="12840" max="12841" width="11" style="800" customWidth="1"/>
    <col min="12842" max="12842" width="14.453125" style="800" customWidth="1"/>
    <col min="12843" max="12843" width="4.1796875" style="800" customWidth="1"/>
    <col min="12844" max="12844" width="14.453125" style="800" customWidth="1"/>
    <col min="12845" max="13042" width="11" style="800"/>
    <col min="13043" max="13043" width="27.54296875" style="800" customWidth="1"/>
    <col min="13044" max="13044" width="4.453125" style="800" customWidth="1"/>
    <col min="13045" max="13045" width="8.1796875" style="800" customWidth="1"/>
    <col min="13046" max="13047" width="6.453125" style="800" customWidth="1"/>
    <col min="13048" max="13048" width="8.453125" style="800" customWidth="1"/>
    <col min="13049" max="13049" width="6.54296875" style="800" customWidth="1"/>
    <col min="13050" max="13050" width="6.1796875" style="800" customWidth="1"/>
    <col min="13051" max="13051" width="26" style="800" customWidth="1"/>
    <col min="13052" max="13052" width="8.54296875" style="800" customWidth="1"/>
    <col min="13053" max="13053" width="11" style="800" customWidth="1"/>
    <col min="13054" max="13054" width="7.453125" style="800" customWidth="1"/>
    <col min="13055" max="13055" width="8" style="800" customWidth="1"/>
    <col min="13056" max="13056" width="6.54296875" style="800" customWidth="1"/>
    <col min="13057" max="13057" width="8.54296875" style="800" customWidth="1"/>
    <col min="13058" max="13058" width="4.453125" style="800" customWidth="1"/>
    <col min="13059" max="13059" width="4.81640625" style="800" customWidth="1"/>
    <col min="13060" max="13060" width="6.81640625" style="800" customWidth="1"/>
    <col min="13061" max="13061" width="9.81640625" style="800" customWidth="1"/>
    <col min="13062" max="13062" width="7.54296875" style="800" customWidth="1"/>
    <col min="13063" max="13066" width="11" style="800" customWidth="1"/>
    <col min="13067" max="13069" width="14.453125" style="800" customWidth="1"/>
    <col min="13070" max="13070" width="32.54296875" style="800" customWidth="1"/>
    <col min="13071" max="13071" width="14.453125" style="800" customWidth="1"/>
    <col min="13072" max="13072" width="13.453125" style="800" customWidth="1"/>
    <col min="13073" max="13074" width="11" style="800" customWidth="1"/>
    <col min="13075" max="13076" width="13.453125" style="800" customWidth="1"/>
    <col min="13077" max="13084" width="9.81640625" style="800" customWidth="1"/>
    <col min="13085" max="13088" width="11" style="800" customWidth="1"/>
    <col min="13089" max="13089" width="14.453125" style="800" customWidth="1"/>
    <col min="13090" max="13090" width="4.1796875" style="800" customWidth="1"/>
    <col min="13091" max="13091" width="13.453125" style="800" customWidth="1"/>
    <col min="13092" max="13092" width="28.1796875" style="800" customWidth="1"/>
    <col min="13093" max="13093" width="11" style="800" customWidth="1"/>
    <col min="13094" max="13094" width="14.453125" style="800" customWidth="1"/>
    <col min="13095" max="13095" width="4.1796875" style="800" customWidth="1"/>
    <col min="13096" max="13097" width="11" style="800" customWidth="1"/>
    <col min="13098" max="13098" width="14.453125" style="800" customWidth="1"/>
    <col min="13099" max="13099" width="4.1796875" style="800" customWidth="1"/>
    <col min="13100" max="13100" width="14.453125" style="800" customWidth="1"/>
    <col min="13101" max="13298" width="11" style="800"/>
    <col min="13299" max="13299" width="27.54296875" style="800" customWidth="1"/>
    <col min="13300" max="13300" width="4.453125" style="800" customWidth="1"/>
    <col min="13301" max="13301" width="8.1796875" style="800" customWidth="1"/>
    <col min="13302" max="13303" width="6.453125" style="800" customWidth="1"/>
    <col min="13304" max="13304" width="8.453125" style="800" customWidth="1"/>
    <col min="13305" max="13305" width="6.54296875" style="800" customWidth="1"/>
    <col min="13306" max="13306" width="6.1796875" style="800" customWidth="1"/>
    <col min="13307" max="13307" width="26" style="800" customWidth="1"/>
    <col min="13308" max="13308" width="8.54296875" style="800" customWidth="1"/>
    <col min="13309" max="13309" width="11" style="800" customWidth="1"/>
    <col min="13310" max="13310" width="7.453125" style="800" customWidth="1"/>
    <col min="13311" max="13311" width="8" style="800" customWidth="1"/>
    <col min="13312" max="13312" width="6.54296875" style="800" customWidth="1"/>
    <col min="13313" max="13313" width="8.54296875" style="800" customWidth="1"/>
    <col min="13314" max="13314" width="4.453125" style="800" customWidth="1"/>
    <col min="13315" max="13315" width="4.81640625" style="800" customWidth="1"/>
    <col min="13316" max="13316" width="6.81640625" style="800" customWidth="1"/>
    <col min="13317" max="13317" width="9.81640625" style="800" customWidth="1"/>
    <col min="13318" max="13318" width="7.54296875" style="800" customWidth="1"/>
    <col min="13319" max="13322" width="11" style="800" customWidth="1"/>
    <col min="13323" max="13325" width="14.453125" style="800" customWidth="1"/>
    <col min="13326" max="13326" width="32.54296875" style="800" customWidth="1"/>
    <col min="13327" max="13327" width="14.453125" style="800" customWidth="1"/>
    <col min="13328" max="13328" width="13.453125" style="800" customWidth="1"/>
    <col min="13329" max="13330" width="11" style="800" customWidth="1"/>
    <col min="13331" max="13332" width="13.453125" style="800" customWidth="1"/>
    <col min="13333" max="13340" width="9.81640625" style="800" customWidth="1"/>
    <col min="13341" max="13344" width="11" style="800" customWidth="1"/>
    <col min="13345" max="13345" width="14.453125" style="800" customWidth="1"/>
    <col min="13346" max="13346" width="4.1796875" style="800" customWidth="1"/>
    <col min="13347" max="13347" width="13.453125" style="800" customWidth="1"/>
    <col min="13348" max="13348" width="28.1796875" style="800" customWidth="1"/>
    <col min="13349" max="13349" width="11" style="800" customWidth="1"/>
    <col min="13350" max="13350" width="14.453125" style="800" customWidth="1"/>
    <col min="13351" max="13351" width="4.1796875" style="800" customWidth="1"/>
    <col min="13352" max="13353" width="11" style="800" customWidth="1"/>
    <col min="13354" max="13354" width="14.453125" style="800" customWidth="1"/>
    <col min="13355" max="13355" width="4.1796875" style="800" customWidth="1"/>
    <col min="13356" max="13356" width="14.453125" style="800" customWidth="1"/>
    <col min="13357" max="13554" width="11" style="800"/>
    <col min="13555" max="13555" width="27.54296875" style="800" customWidth="1"/>
    <col min="13556" max="13556" width="4.453125" style="800" customWidth="1"/>
    <col min="13557" max="13557" width="8.1796875" style="800" customWidth="1"/>
    <col min="13558" max="13559" width="6.453125" style="800" customWidth="1"/>
    <col min="13560" max="13560" width="8.453125" style="800" customWidth="1"/>
    <col min="13561" max="13561" width="6.54296875" style="800" customWidth="1"/>
    <col min="13562" max="13562" width="6.1796875" style="800" customWidth="1"/>
    <col min="13563" max="13563" width="26" style="800" customWidth="1"/>
    <col min="13564" max="13564" width="8.54296875" style="800" customWidth="1"/>
    <col min="13565" max="13565" width="11" style="800" customWidth="1"/>
    <col min="13566" max="13566" width="7.453125" style="800" customWidth="1"/>
    <col min="13567" max="13567" width="8" style="800" customWidth="1"/>
    <col min="13568" max="13568" width="6.54296875" style="800" customWidth="1"/>
    <col min="13569" max="13569" width="8.54296875" style="800" customWidth="1"/>
    <col min="13570" max="13570" width="4.453125" style="800" customWidth="1"/>
    <col min="13571" max="13571" width="4.81640625" style="800" customWidth="1"/>
    <col min="13572" max="13572" width="6.81640625" style="800" customWidth="1"/>
    <col min="13573" max="13573" width="9.81640625" style="800" customWidth="1"/>
    <col min="13574" max="13574" width="7.54296875" style="800" customWidth="1"/>
    <col min="13575" max="13578" width="11" style="800" customWidth="1"/>
    <col min="13579" max="13581" width="14.453125" style="800" customWidth="1"/>
    <col min="13582" max="13582" width="32.54296875" style="800" customWidth="1"/>
    <col min="13583" max="13583" width="14.453125" style="800" customWidth="1"/>
    <col min="13584" max="13584" width="13.453125" style="800" customWidth="1"/>
    <col min="13585" max="13586" width="11" style="800" customWidth="1"/>
    <col min="13587" max="13588" width="13.453125" style="800" customWidth="1"/>
    <col min="13589" max="13596" width="9.81640625" style="800" customWidth="1"/>
    <col min="13597" max="13600" width="11" style="800" customWidth="1"/>
    <col min="13601" max="13601" width="14.453125" style="800" customWidth="1"/>
    <col min="13602" max="13602" width="4.1796875" style="800" customWidth="1"/>
    <col min="13603" max="13603" width="13.453125" style="800" customWidth="1"/>
    <col min="13604" max="13604" width="28.1796875" style="800" customWidth="1"/>
    <col min="13605" max="13605" width="11" style="800" customWidth="1"/>
    <col min="13606" max="13606" width="14.453125" style="800" customWidth="1"/>
    <col min="13607" max="13607" width="4.1796875" style="800" customWidth="1"/>
    <col min="13608" max="13609" width="11" style="800" customWidth="1"/>
    <col min="13610" max="13610" width="14.453125" style="800" customWidth="1"/>
    <col min="13611" max="13611" width="4.1796875" style="800" customWidth="1"/>
    <col min="13612" max="13612" width="14.453125" style="800" customWidth="1"/>
    <col min="13613" max="13810" width="11" style="800"/>
    <col min="13811" max="13811" width="27.54296875" style="800" customWidth="1"/>
    <col min="13812" max="13812" width="4.453125" style="800" customWidth="1"/>
    <col min="13813" max="13813" width="8.1796875" style="800" customWidth="1"/>
    <col min="13814" max="13815" width="6.453125" style="800" customWidth="1"/>
    <col min="13816" max="13816" width="8.453125" style="800" customWidth="1"/>
    <col min="13817" max="13817" width="6.54296875" style="800" customWidth="1"/>
    <col min="13818" max="13818" width="6.1796875" style="800" customWidth="1"/>
    <col min="13819" max="13819" width="26" style="800" customWidth="1"/>
    <col min="13820" max="13820" width="8.54296875" style="800" customWidth="1"/>
    <col min="13821" max="13821" width="11" style="800" customWidth="1"/>
    <col min="13822" max="13822" width="7.453125" style="800" customWidth="1"/>
    <col min="13823" max="13823" width="8" style="800" customWidth="1"/>
    <col min="13824" max="13824" width="6.54296875" style="800" customWidth="1"/>
    <col min="13825" max="13825" width="8.54296875" style="800" customWidth="1"/>
    <col min="13826" max="13826" width="4.453125" style="800" customWidth="1"/>
    <col min="13827" max="13827" width="4.81640625" style="800" customWidth="1"/>
    <col min="13828" max="13828" width="6.81640625" style="800" customWidth="1"/>
    <col min="13829" max="13829" width="9.81640625" style="800" customWidth="1"/>
    <col min="13830" max="13830" width="7.54296875" style="800" customWidth="1"/>
    <col min="13831" max="13834" width="11" style="800" customWidth="1"/>
    <col min="13835" max="13837" width="14.453125" style="800" customWidth="1"/>
    <col min="13838" max="13838" width="32.54296875" style="800" customWidth="1"/>
    <col min="13839" max="13839" width="14.453125" style="800" customWidth="1"/>
    <col min="13840" max="13840" width="13.453125" style="800" customWidth="1"/>
    <col min="13841" max="13842" width="11" style="800" customWidth="1"/>
    <col min="13843" max="13844" width="13.453125" style="800" customWidth="1"/>
    <col min="13845" max="13852" width="9.81640625" style="800" customWidth="1"/>
    <col min="13853" max="13856" width="11" style="800" customWidth="1"/>
    <col min="13857" max="13857" width="14.453125" style="800" customWidth="1"/>
    <col min="13858" max="13858" width="4.1796875" style="800" customWidth="1"/>
    <col min="13859" max="13859" width="13.453125" style="800" customWidth="1"/>
    <col min="13860" max="13860" width="28.1796875" style="800" customWidth="1"/>
    <col min="13861" max="13861" width="11" style="800" customWidth="1"/>
    <col min="13862" max="13862" width="14.453125" style="800" customWidth="1"/>
    <col min="13863" max="13863" width="4.1796875" style="800" customWidth="1"/>
    <col min="13864" max="13865" width="11" style="800" customWidth="1"/>
    <col min="13866" max="13866" width="14.453125" style="800" customWidth="1"/>
    <col min="13867" max="13867" width="4.1796875" style="800" customWidth="1"/>
    <col min="13868" max="13868" width="14.453125" style="800" customWidth="1"/>
    <col min="13869" max="14066" width="11" style="800"/>
    <col min="14067" max="14067" width="27.54296875" style="800" customWidth="1"/>
    <col min="14068" max="14068" width="4.453125" style="800" customWidth="1"/>
    <col min="14069" max="14069" width="8.1796875" style="800" customWidth="1"/>
    <col min="14070" max="14071" width="6.453125" style="800" customWidth="1"/>
    <col min="14072" max="14072" width="8.453125" style="800" customWidth="1"/>
    <col min="14073" max="14073" width="6.54296875" style="800" customWidth="1"/>
    <col min="14074" max="14074" width="6.1796875" style="800" customWidth="1"/>
    <col min="14075" max="14075" width="26" style="800" customWidth="1"/>
    <col min="14076" max="14076" width="8.54296875" style="800" customWidth="1"/>
    <col min="14077" max="14077" width="11" style="800" customWidth="1"/>
    <col min="14078" max="14078" width="7.453125" style="800" customWidth="1"/>
    <col min="14079" max="14079" width="8" style="800" customWidth="1"/>
    <col min="14080" max="14080" width="6.54296875" style="800" customWidth="1"/>
    <col min="14081" max="14081" width="8.54296875" style="800" customWidth="1"/>
    <col min="14082" max="14082" width="4.453125" style="800" customWidth="1"/>
    <col min="14083" max="14083" width="4.81640625" style="800" customWidth="1"/>
    <col min="14084" max="14084" width="6.81640625" style="800" customWidth="1"/>
    <col min="14085" max="14085" width="9.81640625" style="800" customWidth="1"/>
    <col min="14086" max="14086" width="7.54296875" style="800" customWidth="1"/>
    <col min="14087" max="14090" width="11" style="800" customWidth="1"/>
    <col min="14091" max="14093" width="14.453125" style="800" customWidth="1"/>
    <col min="14094" max="14094" width="32.54296875" style="800" customWidth="1"/>
    <col min="14095" max="14095" width="14.453125" style="800" customWidth="1"/>
    <col min="14096" max="14096" width="13.453125" style="800" customWidth="1"/>
    <col min="14097" max="14098" width="11" style="800" customWidth="1"/>
    <col min="14099" max="14100" width="13.453125" style="800" customWidth="1"/>
    <col min="14101" max="14108" width="9.81640625" style="800" customWidth="1"/>
    <col min="14109" max="14112" width="11" style="800" customWidth="1"/>
    <col min="14113" max="14113" width="14.453125" style="800" customWidth="1"/>
    <col min="14114" max="14114" width="4.1796875" style="800" customWidth="1"/>
    <col min="14115" max="14115" width="13.453125" style="800" customWidth="1"/>
    <col min="14116" max="14116" width="28.1796875" style="800" customWidth="1"/>
    <col min="14117" max="14117" width="11" style="800" customWidth="1"/>
    <col min="14118" max="14118" width="14.453125" style="800" customWidth="1"/>
    <col min="14119" max="14119" width="4.1796875" style="800" customWidth="1"/>
    <col min="14120" max="14121" width="11" style="800" customWidth="1"/>
    <col min="14122" max="14122" width="14.453125" style="800" customWidth="1"/>
    <col min="14123" max="14123" width="4.1796875" style="800" customWidth="1"/>
    <col min="14124" max="14124" width="14.453125" style="800" customWidth="1"/>
    <col min="14125" max="14322" width="11" style="800"/>
    <col min="14323" max="14323" width="27.54296875" style="800" customWidth="1"/>
    <col min="14324" max="14324" width="4.453125" style="800" customWidth="1"/>
    <col min="14325" max="14325" width="8.1796875" style="800" customWidth="1"/>
    <col min="14326" max="14327" width="6.453125" style="800" customWidth="1"/>
    <col min="14328" max="14328" width="8.453125" style="800" customWidth="1"/>
    <col min="14329" max="14329" width="6.54296875" style="800" customWidth="1"/>
    <col min="14330" max="14330" width="6.1796875" style="800" customWidth="1"/>
    <col min="14331" max="14331" width="26" style="800" customWidth="1"/>
    <col min="14332" max="14332" width="8.54296875" style="800" customWidth="1"/>
    <col min="14333" max="14333" width="11" style="800" customWidth="1"/>
    <col min="14334" max="14334" width="7.453125" style="800" customWidth="1"/>
    <col min="14335" max="14335" width="8" style="800" customWidth="1"/>
    <col min="14336" max="14336" width="6.54296875" style="800" customWidth="1"/>
    <col min="14337" max="14337" width="8.54296875" style="800" customWidth="1"/>
    <col min="14338" max="14338" width="4.453125" style="800" customWidth="1"/>
    <col min="14339" max="14339" width="4.81640625" style="800" customWidth="1"/>
    <col min="14340" max="14340" width="6.81640625" style="800" customWidth="1"/>
    <col min="14341" max="14341" width="9.81640625" style="800" customWidth="1"/>
    <col min="14342" max="14342" width="7.54296875" style="800" customWidth="1"/>
    <col min="14343" max="14346" width="11" style="800" customWidth="1"/>
    <col min="14347" max="14349" width="14.453125" style="800" customWidth="1"/>
    <col min="14350" max="14350" width="32.54296875" style="800" customWidth="1"/>
    <col min="14351" max="14351" width="14.453125" style="800" customWidth="1"/>
    <col min="14352" max="14352" width="13.453125" style="800" customWidth="1"/>
    <col min="14353" max="14354" width="11" style="800" customWidth="1"/>
    <col min="14355" max="14356" width="13.453125" style="800" customWidth="1"/>
    <col min="14357" max="14364" width="9.81640625" style="800" customWidth="1"/>
    <col min="14365" max="14368" width="11" style="800" customWidth="1"/>
    <col min="14369" max="14369" width="14.453125" style="800" customWidth="1"/>
    <col min="14370" max="14370" width="4.1796875" style="800" customWidth="1"/>
    <col min="14371" max="14371" width="13.453125" style="800" customWidth="1"/>
    <col min="14372" max="14372" width="28.1796875" style="800" customWidth="1"/>
    <col min="14373" max="14373" width="11" style="800" customWidth="1"/>
    <col min="14374" max="14374" width="14.453125" style="800" customWidth="1"/>
    <col min="14375" max="14375" width="4.1796875" style="800" customWidth="1"/>
    <col min="14376" max="14377" width="11" style="800" customWidth="1"/>
    <col min="14378" max="14378" width="14.453125" style="800" customWidth="1"/>
    <col min="14379" max="14379" width="4.1796875" style="800" customWidth="1"/>
    <col min="14380" max="14380" width="14.453125" style="800" customWidth="1"/>
    <col min="14381" max="14578" width="11" style="800"/>
    <col min="14579" max="14579" width="27.54296875" style="800" customWidth="1"/>
    <col min="14580" max="14580" width="4.453125" style="800" customWidth="1"/>
    <col min="14581" max="14581" width="8.1796875" style="800" customWidth="1"/>
    <col min="14582" max="14583" width="6.453125" style="800" customWidth="1"/>
    <col min="14584" max="14584" width="8.453125" style="800" customWidth="1"/>
    <col min="14585" max="14585" width="6.54296875" style="800" customWidth="1"/>
    <col min="14586" max="14586" width="6.1796875" style="800" customWidth="1"/>
    <col min="14587" max="14587" width="26" style="800" customWidth="1"/>
    <col min="14588" max="14588" width="8.54296875" style="800" customWidth="1"/>
    <col min="14589" max="14589" width="11" style="800" customWidth="1"/>
    <col min="14590" max="14590" width="7.453125" style="800" customWidth="1"/>
    <col min="14591" max="14591" width="8" style="800" customWidth="1"/>
    <col min="14592" max="14592" width="6.54296875" style="800" customWidth="1"/>
    <col min="14593" max="14593" width="8.54296875" style="800" customWidth="1"/>
    <col min="14594" max="14594" width="4.453125" style="800" customWidth="1"/>
    <col min="14595" max="14595" width="4.81640625" style="800" customWidth="1"/>
    <col min="14596" max="14596" width="6.81640625" style="800" customWidth="1"/>
    <col min="14597" max="14597" width="9.81640625" style="800" customWidth="1"/>
    <col min="14598" max="14598" width="7.54296875" style="800" customWidth="1"/>
    <col min="14599" max="14602" width="11" style="800" customWidth="1"/>
    <col min="14603" max="14605" width="14.453125" style="800" customWidth="1"/>
    <col min="14606" max="14606" width="32.54296875" style="800" customWidth="1"/>
    <col min="14607" max="14607" width="14.453125" style="800" customWidth="1"/>
    <col min="14608" max="14608" width="13.453125" style="800" customWidth="1"/>
    <col min="14609" max="14610" width="11" style="800" customWidth="1"/>
    <col min="14611" max="14612" width="13.453125" style="800" customWidth="1"/>
    <col min="14613" max="14620" width="9.81640625" style="800" customWidth="1"/>
    <col min="14621" max="14624" width="11" style="800" customWidth="1"/>
    <col min="14625" max="14625" width="14.453125" style="800" customWidth="1"/>
    <col min="14626" max="14626" width="4.1796875" style="800" customWidth="1"/>
    <col min="14627" max="14627" width="13.453125" style="800" customWidth="1"/>
    <col min="14628" max="14628" width="28.1796875" style="800" customWidth="1"/>
    <col min="14629" max="14629" width="11" style="800" customWidth="1"/>
    <col min="14630" max="14630" width="14.453125" style="800" customWidth="1"/>
    <col min="14631" max="14631" width="4.1796875" style="800" customWidth="1"/>
    <col min="14632" max="14633" width="11" style="800" customWidth="1"/>
    <col min="14634" max="14634" width="14.453125" style="800" customWidth="1"/>
    <col min="14635" max="14635" width="4.1796875" style="800" customWidth="1"/>
    <col min="14636" max="14636" width="14.453125" style="800" customWidth="1"/>
    <col min="14637" max="14834" width="11" style="800"/>
    <col min="14835" max="14835" width="27.54296875" style="800" customWidth="1"/>
    <col min="14836" max="14836" width="4.453125" style="800" customWidth="1"/>
    <col min="14837" max="14837" width="8.1796875" style="800" customWidth="1"/>
    <col min="14838" max="14839" width="6.453125" style="800" customWidth="1"/>
    <col min="14840" max="14840" width="8.453125" style="800" customWidth="1"/>
    <col min="14841" max="14841" width="6.54296875" style="800" customWidth="1"/>
    <col min="14842" max="14842" width="6.1796875" style="800" customWidth="1"/>
    <col min="14843" max="14843" width="26" style="800" customWidth="1"/>
    <col min="14844" max="14844" width="8.54296875" style="800" customWidth="1"/>
    <col min="14845" max="14845" width="11" style="800" customWidth="1"/>
    <col min="14846" max="14846" width="7.453125" style="800" customWidth="1"/>
    <col min="14847" max="14847" width="8" style="800" customWidth="1"/>
    <col min="14848" max="14848" width="6.54296875" style="800" customWidth="1"/>
    <col min="14849" max="14849" width="8.54296875" style="800" customWidth="1"/>
    <col min="14850" max="14850" width="4.453125" style="800" customWidth="1"/>
    <col min="14851" max="14851" width="4.81640625" style="800" customWidth="1"/>
    <col min="14852" max="14852" width="6.81640625" style="800" customWidth="1"/>
    <col min="14853" max="14853" width="9.81640625" style="800" customWidth="1"/>
    <col min="14854" max="14854" width="7.54296875" style="800" customWidth="1"/>
    <col min="14855" max="14858" width="11" style="800" customWidth="1"/>
    <col min="14859" max="14861" width="14.453125" style="800" customWidth="1"/>
    <col min="14862" max="14862" width="32.54296875" style="800" customWidth="1"/>
    <col min="14863" max="14863" width="14.453125" style="800" customWidth="1"/>
    <col min="14864" max="14864" width="13.453125" style="800" customWidth="1"/>
    <col min="14865" max="14866" width="11" style="800" customWidth="1"/>
    <col min="14867" max="14868" width="13.453125" style="800" customWidth="1"/>
    <col min="14869" max="14876" width="9.81640625" style="800" customWidth="1"/>
    <col min="14877" max="14880" width="11" style="800" customWidth="1"/>
    <col min="14881" max="14881" width="14.453125" style="800" customWidth="1"/>
    <col min="14882" max="14882" width="4.1796875" style="800" customWidth="1"/>
    <col min="14883" max="14883" width="13.453125" style="800" customWidth="1"/>
    <col min="14884" max="14884" width="28.1796875" style="800" customWidth="1"/>
    <col min="14885" max="14885" width="11" style="800" customWidth="1"/>
    <col min="14886" max="14886" width="14.453125" style="800" customWidth="1"/>
    <col min="14887" max="14887" width="4.1796875" style="800" customWidth="1"/>
    <col min="14888" max="14889" width="11" style="800" customWidth="1"/>
    <col min="14890" max="14890" width="14.453125" style="800" customWidth="1"/>
    <col min="14891" max="14891" width="4.1796875" style="800" customWidth="1"/>
    <col min="14892" max="14892" width="14.453125" style="800" customWidth="1"/>
    <col min="14893" max="15090" width="11" style="800"/>
    <col min="15091" max="15091" width="27.54296875" style="800" customWidth="1"/>
    <col min="15092" max="15092" width="4.453125" style="800" customWidth="1"/>
    <col min="15093" max="15093" width="8.1796875" style="800" customWidth="1"/>
    <col min="15094" max="15095" width="6.453125" style="800" customWidth="1"/>
    <col min="15096" max="15096" width="8.453125" style="800" customWidth="1"/>
    <col min="15097" max="15097" width="6.54296875" style="800" customWidth="1"/>
    <col min="15098" max="15098" width="6.1796875" style="800" customWidth="1"/>
    <col min="15099" max="15099" width="26" style="800" customWidth="1"/>
    <col min="15100" max="15100" width="8.54296875" style="800" customWidth="1"/>
    <col min="15101" max="15101" width="11" style="800" customWidth="1"/>
    <col min="15102" max="15102" width="7.453125" style="800" customWidth="1"/>
    <col min="15103" max="15103" width="8" style="800" customWidth="1"/>
    <col min="15104" max="15104" width="6.54296875" style="800" customWidth="1"/>
    <col min="15105" max="15105" width="8.54296875" style="800" customWidth="1"/>
    <col min="15106" max="15106" width="4.453125" style="800" customWidth="1"/>
    <col min="15107" max="15107" width="4.81640625" style="800" customWidth="1"/>
    <col min="15108" max="15108" width="6.81640625" style="800" customWidth="1"/>
    <col min="15109" max="15109" width="9.81640625" style="800" customWidth="1"/>
    <col min="15110" max="15110" width="7.54296875" style="800" customWidth="1"/>
    <col min="15111" max="15114" width="11" style="800" customWidth="1"/>
    <col min="15115" max="15117" width="14.453125" style="800" customWidth="1"/>
    <col min="15118" max="15118" width="32.54296875" style="800" customWidth="1"/>
    <col min="15119" max="15119" width="14.453125" style="800" customWidth="1"/>
    <col min="15120" max="15120" width="13.453125" style="800" customWidth="1"/>
    <col min="15121" max="15122" width="11" style="800" customWidth="1"/>
    <col min="15123" max="15124" width="13.453125" style="800" customWidth="1"/>
    <col min="15125" max="15132" width="9.81640625" style="800" customWidth="1"/>
    <col min="15133" max="15136" width="11" style="800" customWidth="1"/>
    <col min="15137" max="15137" width="14.453125" style="800" customWidth="1"/>
    <col min="15138" max="15138" width="4.1796875" style="800" customWidth="1"/>
    <col min="15139" max="15139" width="13.453125" style="800" customWidth="1"/>
    <col min="15140" max="15140" width="28.1796875" style="800" customWidth="1"/>
    <col min="15141" max="15141" width="11" style="800" customWidth="1"/>
    <col min="15142" max="15142" width="14.453125" style="800" customWidth="1"/>
    <col min="15143" max="15143" width="4.1796875" style="800" customWidth="1"/>
    <col min="15144" max="15145" width="11" style="800" customWidth="1"/>
    <col min="15146" max="15146" width="14.453125" style="800" customWidth="1"/>
    <col min="15147" max="15147" width="4.1796875" style="800" customWidth="1"/>
    <col min="15148" max="15148" width="14.453125" style="800" customWidth="1"/>
    <col min="15149" max="15346" width="11" style="800"/>
    <col min="15347" max="15347" width="27.54296875" style="800" customWidth="1"/>
    <col min="15348" max="15348" width="4.453125" style="800" customWidth="1"/>
    <col min="15349" max="15349" width="8.1796875" style="800" customWidth="1"/>
    <col min="15350" max="15351" width="6.453125" style="800" customWidth="1"/>
    <col min="15352" max="15352" width="8.453125" style="800" customWidth="1"/>
    <col min="15353" max="15353" width="6.54296875" style="800" customWidth="1"/>
    <col min="15354" max="15354" width="6.1796875" style="800" customWidth="1"/>
    <col min="15355" max="15355" width="26" style="800" customWidth="1"/>
    <col min="15356" max="15356" width="8.54296875" style="800" customWidth="1"/>
    <col min="15357" max="15357" width="11" style="800" customWidth="1"/>
    <col min="15358" max="15358" width="7.453125" style="800" customWidth="1"/>
    <col min="15359" max="15359" width="8" style="800" customWidth="1"/>
    <col min="15360" max="15360" width="6.54296875" style="800" customWidth="1"/>
    <col min="15361" max="15361" width="8.54296875" style="800" customWidth="1"/>
    <col min="15362" max="15362" width="4.453125" style="800" customWidth="1"/>
    <col min="15363" max="15363" width="4.81640625" style="800" customWidth="1"/>
    <col min="15364" max="15364" width="6.81640625" style="800" customWidth="1"/>
    <col min="15365" max="15365" width="9.81640625" style="800" customWidth="1"/>
    <col min="15366" max="15366" width="7.54296875" style="800" customWidth="1"/>
    <col min="15367" max="15370" width="11" style="800" customWidth="1"/>
    <col min="15371" max="15373" width="14.453125" style="800" customWidth="1"/>
    <col min="15374" max="15374" width="32.54296875" style="800" customWidth="1"/>
    <col min="15375" max="15375" width="14.453125" style="800" customWidth="1"/>
    <col min="15376" max="15376" width="13.453125" style="800" customWidth="1"/>
    <col min="15377" max="15378" width="11" style="800" customWidth="1"/>
    <col min="15379" max="15380" width="13.453125" style="800" customWidth="1"/>
    <col min="15381" max="15388" width="9.81640625" style="800" customWidth="1"/>
    <col min="15389" max="15392" width="11" style="800" customWidth="1"/>
    <col min="15393" max="15393" width="14.453125" style="800" customWidth="1"/>
    <col min="15394" max="15394" width="4.1796875" style="800" customWidth="1"/>
    <col min="15395" max="15395" width="13.453125" style="800" customWidth="1"/>
    <col min="15396" max="15396" width="28.1796875" style="800" customWidth="1"/>
    <col min="15397" max="15397" width="11" style="800" customWidth="1"/>
    <col min="15398" max="15398" width="14.453125" style="800" customWidth="1"/>
    <col min="15399" max="15399" width="4.1796875" style="800" customWidth="1"/>
    <col min="15400" max="15401" width="11" style="800" customWidth="1"/>
    <col min="15402" max="15402" width="14.453125" style="800" customWidth="1"/>
    <col min="15403" max="15403" width="4.1796875" style="800" customWidth="1"/>
    <col min="15404" max="15404" width="14.453125" style="800" customWidth="1"/>
    <col min="15405" max="15602" width="11" style="800"/>
    <col min="15603" max="15603" width="27.54296875" style="800" customWidth="1"/>
    <col min="15604" max="15604" width="4.453125" style="800" customWidth="1"/>
    <col min="15605" max="15605" width="8.1796875" style="800" customWidth="1"/>
    <col min="15606" max="15607" width="6.453125" style="800" customWidth="1"/>
    <col min="15608" max="15608" width="8.453125" style="800" customWidth="1"/>
    <col min="15609" max="15609" width="6.54296875" style="800" customWidth="1"/>
    <col min="15610" max="15610" width="6.1796875" style="800" customWidth="1"/>
    <col min="15611" max="15611" width="26" style="800" customWidth="1"/>
    <col min="15612" max="15612" width="8.54296875" style="800" customWidth="1"/>
    <col min="15613" max="15613" width="11" style="800" customWidth="1"/>
    <col min="15614" max="15614" width="7.453125" style="800" customWidth="1"/>
    <col min="15615" max="15615" width="8" style="800" customWidth="1"/>
    <col min="15616" max="15616" width="6.54296875" style="800" customWidth="1"/>
    <col min="15617" max="15617" width="8.54296875" style="800" customWidth="1"/>
    <col min="15618" max="15618" width="4.453125" style="800" customWidth="1"/>
    <col min="15619" max="15619" width="4.81640625" style="800" customWidth="1"/>
    <col min="15620" max="15620" width="6.81640625" style="800" customWidth="1"/>
    <col min="15621" max="15621" width="9.81640625" style="800" customWidth="1"/>
    <col min="15622" max="15622" width="7.54296875" style="800" customWidth="1"/>
    <col min="15623" max="15626" width="11" style="800" customWidth="1"/>
    <col min="15627" max="15629" width="14.453125" style="800" customWidth="1"/>
    <col min="15630" max="15630" width="32.54296875" style="800" customWidth="1"/>
    <col min="15631" max="15631" width="14.453125" style="800" customWidth="1"/>
    <col min="15632" max="15632" width="13.453125" style="800" customWidth="1"/>
    <col min="15633" max="15634" width="11" style="800" customWidth="1"/>
    <col min="15635" max="15636" width="13.453125" style="800" customWidth="1"/>
    <col min="15637" max="15644" width="9.81640625" style="800" customWidth="1"/>
    <col min="15645" max="15648" width="11" style="800" customWidth="1"/>
    <col min="15649" max="15649" width="14.453125" style="800" customWidth="1"/>
    <col min="15650" max="15650" width="4.1796875" style="800" customWidth="1"/>
    <col min="15651" max="15651" width="13.453125" style="800" customWidth="1"/>
    <col min="15652" max="15652" width="28.1796875" style="800" customWidth="1"/>
    <col min="15653" max="15653" width="11" style="800" customWidth="1"/>
    <col min="15654" max="15654" width="14.453125" style="800" customWidth="1"/>
    <col min="15655" max="15655" width="4.1796875" style="800" customWidth="1"/>
    <col min="15656" max="15657" width="11" style="800" customWidth="1"/>
    <col min="15658" max="15658" width="14.453125" style="800" customWidth="1"/>
    <col min="15659" max="15659" width="4.1796875" style="800" customWidth="1"/>
    <col min="15660" max="15660" width="14.453125" style="800" customWidth="1"/>
    <col min="15661" max="15858" width="11" style="800"/>
    <col min="15859" max="15859" width="27.54296875" style="800" customWidth="1"/>
    <col min="15860" max="15860" width="4.453125" style="800" customWidth="1"/>
    <col min="15861" max="15861" width="8.1796875" style="800" customWidth="1"/>
    <col min="15862" max="15863" width="6.453125" style="800" customWidth="1"/>
    <col min="15864" max="15864" width="8.453125" style="800" customWidth="1"/>
    <col min="15865" max="15865" width="6.54296875" style="800" customWidth="1"/>
    <col min="15866" max="15866" width="6.1796875" style="800" customWidth="1"/>
    <col min="15867" max="15867" width="26" style="800" customWidth="1"/>
    <col min="15868" max="15868" width="8.54296875" style="800" customWidth="1"/>
    <col min="15869" max="15869" width="11" style="800" customWidth="1"/>
    <col min="15870" max="15870" width="7.453125" style="800" customWidth="1"/>
    <col min="15871" max="15871" width="8" style="800" customWidth="1"/>
    <col min="15872" max="15872" width="6.54296875" style="800" customWidth="1"/>
    <col min="15873" max="15873" width="8.54296875" style="800" customWidth="1"/>
    <col min="15874" max="15874" width="4.453125" style="800" customWidth="1"/>
    <col min="15875" max="15875" width="4.81640625" style="800" customWidth="1"/>
    <col min="15876" max="15876" width="6.81640625" style="800" customWidth="1"/>
    <col min="15877" max="15877" width="9.81640625" style="800" customWidth="1"/>
    <col min="15878" max="15878" width="7.54296875" style="800" customWidth="1"/>
    <col min="15879" max="15882" width="11" style="800" customWidth="1"/>
    <col min="15883" max="15885" width="14.453125" style="800" customWidth="1"/>
    <col min="15886" max="15886" width="32.54296875" style="800" customWidth="1"/>
    <col min="15887" max="15887" width="14.453125" style="800" customWidth="1"/>
    <col min="15888" max="15888" width="13.453125" style="800" customWidth="1"/>
    <col min="15889" max="15890" width="11" style="800" customWidth="1"/>
    <col min="15891" max="15892" width="13.453125" style="800" customWidth="1"/>
    <col min="15893" max="15900" width="9.81640625" style="800" customWidth="1"/>
    <col min="15901" max="15904" width="11" style="800" customWidth="1"/>
    <col min="15905" max="15905" width="14.453125" style="800" customWidth="1"/>
    <col min="15906" max="15906" width="4.1796875" style="800" customWidth="1"/>
    <col min="15907" max="15907" width="13.453125" style="800" customWidth="1"/>
    <col min="15908" max="15908" width="28.1796875" style="800" customWidth="1"/>
    <col min="15909" max="15909" width="11" style="800" customWidth="1"/>
    <col min="15910" max="15910" width="14.453125" style="800" customWidth="1"/>
    <col min="15911" max="15911" width="4.1796875" style="800" customWidth="1"/>
    <col min="15912" max="15913" width="11" style="800" customWidth="1"/>
    <col min="15914" max="15914" width="14.453125" style="800" customWidth="1"/>
    <col min="15915" max="15915" width="4.1796875" style="800" customWidth="1"/>
    <col min="15916" max="15916" width="14.453125" style="800" customWidth="1"/>
    <col min="15917" max="16114" width="11" style="800"/>
    <col min="16115" max="16115" width="27.54296875" style="800" customWidth="1"/>
    <col min="16116" max="16116" width="4.453125" style="800" customWidth="1"/>
    <col min="16117" max="16117" width="8.1796875" style="800" customWidth="1"/>
    <col min="16118" max="16119" width="6.453125" style="800" customWidth="1"/>
    <col min="16120" max="16120" width="8.453125" style="800" customWidth="1"/>
    <col min="16121" max="16121" width="6.54296875" style="800" customWidth="1"/>
    <col min="16122" max="16122" width="6.1796875" style="800" customWidth="1"/>
    <col min="16123" max="16123" width="26" style="800" customWidth="1"/>
    <col min="16124" max="16124" width="8.54296875" style="800" customWidth="1"/>
    <col min="16125" max="16125" width="11" style="800" customWidth="1"/>
    <col min="16126" max="16126" width="7.453125" style="800" customWidth="1"/>
    <col min="16127" max="16127" width="8" style="800" customWidth="1"/>
    <col min="16128" max="16128" width="6.54296875" style="800" customWidth="1"/>
    <col min="16129" max="16129" width="8.54296875" style="800" customWidth="1"/>
    <col min="16130" max="16130" width="4.453125" style="800" customWidth="1"/>
    <col min="16131" max="16131" width="4.81640625" style="800" customWidth="1"/>
    <col min="16132" max="16132" width="6.81640625" style="800" customWidth="1"/>
    <col min="16133" max="16133" width="9.81640625" style="800" customWidth="1"/>
    <col min="16134" max="16134" width="7.54296875" style="800" customWidth="1"/>
    <col min="16135" max="16138" width="11" style="800" customWidth="1"/>
    <col min="16139" max="16141" width="14.453125" style="800" customWidth="1"/>
    <col min="16142" max="16142" width="32.54296875" style="800" customWidth="1"/>
    <col min="16143" max="16143" width="14.453125" style="800" customWidth="1"/>
    <col min="16144" max="16144" width="13.453125" style="800" customWidth="1"/>
    <col min="16145" max="16146" width="11" style="800" customWidth="1"/>
    <col min="16147" max="16148" width="13.453125" style="800" customWidth="1"/>
    <col min="16149" max="16156" width="9.81640625" style="800" customWidth="1"/>
    <col min="16157" max="16160" width="11" style="800" customWidth="1"/>
    <col min="16161" max="16161" width="14.453125" style="800" customWidth="1"/>
    <col min="16162" max="16162" width="4.1796875" style="800" customWidth="1"/>
    <col min="16163" max="16163" width="13.453125" style="800" customWidth="1"/>
    <col min="16164" max="16164" width="28.1796875" style="800" customWidth="1"/>
    <col min="16165" max="16165" width="11" style="800" customWidth="1"/>
    <col min="16166" max="16166" width="14.453125" style="800" customWidth="1"/>
    <col min="16167" max="16167" width="4.1796875" style="800" customWidth="1"/>
    <col min="16168" max="16169" width="11" style="800" customWidth="1"/>
    <col min="16170" max="16170" width="14.453125" style="800" customWidth="1"/>
    <col min="16171" max="16171" width="4.1796875" style="800" customWidth="1"/>
    <col min="16172" max="16172" width="14.453125" style="800" customWidth="1"/>
    <col min="16173" max="16384" width="11" style="800"/>
  </cols>
  <sheetData>
    <row r="1" spans="1:9" ht="24.75" customHeight="1">
      <c r="A1" s="798" t="s">
        <v>872</v>
      </c>
      <c r="G1" s="1968" t="s">
        <v>873</v>
      </c>
      <c r="H1" s="1968"/>
    </row>
    <row r="2" spans="1:9" ht="19" customHeight="1">
      <c r="H2" s="802"/>
    </row>
    <row r="3" spans="1:9" s="805" customFormat="1" ht="19" customHeight="1">
      <c r="A3" s="803" t="s">
        <v>934</v>
      </c>
      <c r="B3" s="804"/>
      <c r="C3" s="804"/>
      <c r="D3" s="804"/>
      <c r="E3" s="804"/>
      <c r="F3" s="1969" t="s">
        <v>2177</v>
      </c>
      <c r="G3" s="1969"/>
      <c r="H3" s="1969"/>
    </row>
    <row r="4" spans="1:9" s="805" customFormat="1" ht="19" customHeight="1">
      <c r="A4" s="803" t="s">
        <v>935</v>
      </c>
      <c r="B4" s="804"/>
      <c r="C4" s="804"/>
      <c r="D4" s="804"/>
      <c r="E4" s="804"/>
      <c r="F4" s="1970" t="s">
        <v>936</v>
      </c>
      <c r="G4" s="1970"/>
      <c r="H4" s="1970"/>
      <c r="I4" s="807"/>
    </row>
    <row r="5" spans="1:9" s="805" customFormat="1" ht="13" customHeight="1">
      <c r="A5" s="803"/>
      <c r="B5" s="804"/>
      <c r="C5" s="804"/>
      <c r="D5" s="804"/>
      <c r="E5" s="804"/>
      <c r="F5" s="804"/>
      <c r="G5" s="808"/>
      <c r="H5" s="1301"/>
      <c r="I5" s="807"/>
    </row>
    <row r="6" spans="1:9" s="805" customFormat="1" ht="13" customHeight="1">
      <c r="A6" s="14" t="s">
        <v>2309</v>
      </c>
      <c r="B6" s="804"/>
      <c r="C6" s="804"/>
      <c r="D6" s="804"/>
      <c r="E6" s="804"/>
      <c r="F6" s="804"/>
      <c r="G6" s="808"/>
      <c r="H6" s="1480" t="s">
        <v>2310</v>
      </c>
      <c r="I6" s="807"/>
    </row>
    <row r="7" spans="1:9" s="805" customFormat="1" ht="13.5" customHeight="1">
      <c r="A7" s="806"/>
      <c r="B7" s="1971" t="s">
        <v>937</v>
      </c>
      <c r="C7" s="1971"/>
      <c r="D7" s="1971"/>
      <c r="E7" s="1971"/>
      <c r="F7" s="1972" t="s">
        <v>16</v>
      </c>
      <c r="G7" s="1972"/>
      <c r="H7" s="809"/>
      <c r="I7" s="807"/>
    </row>
    <row r="8" spans="1:9" ht="13.5" customHeight="1">
      <c r="B8" s="810" t="s">
        <v>938</v>
      </c>
      <c r="C8" s="1751" t="s">
        <v>2403</v>
      </c>
      <c r="D8" s="810" t="s">
        <v>938</v>
      </c>
      <c r="E8" s="811" t="s">
        <v>939</v>
      </c>
    </row>
    <row r="9" spans="1:9" ht="13.5" customHeight="1">
      <c r="B9" s="810" t="s">
        <v>940</v>
      </c>
      <c r="C9" s="1967" t="s">
        <v>2402</v>
      </c>
      <c r="D9" s="1967"/>
      <c r="E9" s="811" t="s">
        <v>941</v>
      </c>
      <c r="F9" s="811" t="s">
        <v>279</v>
      </c>
      <c r="G9" s="788" t="s">
        <v>278</v>
      </c>
      <c r="H9" s="763"/>
    </row>
    <row r="10" spans="1:9" ht="13.5" customHeight="1">
      <c r="B10" s="811" t="s">
        <v>942</v>
      </c>
      <c r="C10" s="811" t="s">
        <v>943</v>
      </c>
      <c r="D10" s="811" t="s">
        <v>944</v>
      </c>
      <c r="E10" s="811" t="s">
        <v>945</v>
      </c>
      <c r="G10" s="788" t="s">
        <v>356</v>
      </c>
      <c r="H10" s="801"/>
    </row>
    <row r="11" spans="1:9" s="813" customFormat="1" ht="8.15" customHeight="1">
      <c r="A11" s="225"/>
      <c r="B11" s="244"/>
      <c r="C11" s="244"/>
      <c r="D11" s="244"/>
      <c r="E11" s="244"/>
      <c r="F11" s="244"/>
      <c r="G11" s="225"/>
      <c r="H11" s="812"/>
    </row>
    <row r="12" spans="1:9" s="815" customFormat="1" ht="21" customHeight="1">
      <c r="A12" s="1461" t="s">
        <v>946</v>
      </c>
      <c r="B12" s="1748">
        <v>1</v>
      </c>
      <c r="C12" s="1459">
        <v>745</v>
      </c>
      <c r="D12" s="1459">
        <v>368</v>
      </c>
      <c r="E12" s="1459">
        <v>1134</v>
      </c>
      <c r="F12" s="1456">
        <v>2474</v>
      </c>
      <c r="G12" s="1459">
        <v>943</v>
      </c>
      <c r="H12" s="814" t="s">
        <v>947</v>
      </c>
    </row>
    <row r="13" spans="1:9" s="815" customFormat="1" ht="21.75" customHeight="1">
      <c r="A13" s="1461" t="s">
        <v>948</v>
      </c>
      <c r="B13" s="1747">
        <v>0</v>
      </c>
      <c r="C13" s="1459">
        <v>748</v>
      </c>
      <c r="D13" s="1459">
        <v>428</v>
      </c>
      <c r="E13" s="1459">
        <v>1011</v>
      </c>
      <c r="F13" s="1456">
        <v>2303</v>
      </c>
      <c r="G13" s="1459">
        <v>871</v>
      </c>
      <c r="H13" s="814" t="s">
        <v>949</v>
      </c>
    </row>
    <row r="14" spans="1:9" s="815" customFormat="1" ht="23.25" customHeight="1">
      <c r="A14" s="1461" t="s">
        <v>950</v>
      </c>
      <c r="B14" s="1748">
        <v>1</v>
      </c>
      <c r="C14" s="1459">
        <v>499</v>
      </c>
      <c r="D14" s="1459">
        <v>340</v>
      </c>
      <c r="E14" s="1459">
        <v>804</v>
      </c>
      <c r="F14" s="1456">
        <v>1756</v>
      </c>
      <c r="G14" s="1459">
        <v>477</v>
      </c>
      <c r="H14" s="814" t="s">
        <v>2004</v>
      </c>
    </row>
    <row r="15" spans="1:9" s="815" customFormat="1" ht="21.75" customHeight="1">
      <c r="A15" s="1461" t="s">
        <v>951</v>
      </c>
      <c r="B15" s="1460">
        <v>0</v>
      </c>
      <c r="C15" s="1459">
        <v>635</v>
      </c>
      <c r="D15" s="1459">
        <v>224</v>
      </c>
      <c r="E15" s="1459">
        <v>716</v>
      </c>
      <c r="F15" s="1456">
        <v>1678</v>
      </c>
      <c r="G15" s="1459">
        <v>442</v>
      </c>
      <c r="H15" s="814" t="s">
        <v>952</v>
      </c>
    </row>
    <row r="16" spans="1:9" s="815" customFormat="1" ht="21" customHeight="1">
      <c r="A16" s="1463" t="s">
        <v>953</v>
      </c>
      <c r="B16" s="1460">
        <v>0</v>
      </c>
      <c r="C16" s="1459">
        <v>295</v>
      </c>
      <c r="D16" s="1459">
        <v>194</v>
      </c>
      <c r="E16" s="1459">
        <v>209</v>
      </c>
      <c r="F16" s="1456">
        <v>711</v>
      </c>
      <c r="G16" s="1459">
        <v>168</v>
      </c>
      <c r="H16" s="816" t="s">
        <v>954</v>
      </c>
    </row>
    <row r="17" spans="1:8" s="815" customFormat="1" ht="20.25" customHeight="1">
      <c r="A17" s="1462" t="s">
        <v>2003</v>
      </c>
      <c r="B17" s="1460">
        <v>0</v>
      </c>
      <c r="C17" s="1459">
        <v>322</v>
      </c>
      <c r="D17" s="1459">
        <v>211</v>
      </c>
      <c r="E17" s="1459">
        <v>469</v>
      </c>
      <c r="F17" s="1456">
        <v>1025</v>
      </c>
      <c r="G17" s="1459">
        <v>249</v>
      </c>
      <c r="H17" s="817" t="s">
        <v>955</v>
      </c>
    </row>
    <row r="18" spans="1:8" s="815" customFormat="1" ht="21.75" customHeight="1">
      <c r="A18" s="1461" t="s">
        <v>956</v>
      </c>
      <c r="B18" s="1460">
        <v>0</v>
      </c>
      <c r="C18" s="1459">
        <v>487</v>
      </c>
      <c r="D18" s="1459">
        <v>292</v>
      </c>
      <c r="E18" s="1459">
        <v>501</v>
      </c>
      <c r="F18" s="1456">
        <v>1317</v>
      </c>
      <c r="G18" s="1459">
        <v>366</v>
      </c>
      <c r="H18" s="814" t="s">
        <v>957</v>
      </c>
    </row>
    <row r="19" spans="1:8" s="815" customFormat="1" ht="19.5" customHeight="1">
      <c r="A19" s="1461" t="s">
        <v>2002</v>
      </c>
      <c r="B19" s="1460">
        <v>0</v>
      </c>
      <c r="C19" s="1459">
        <v>285</v>
      </c>
      <c r="D19" s="1459">
        <v>155</v>
      </c>
      <c r="E19" s="1459">
        <v>256</v>
      </c>
      <c r="F19" s="1456">
        <v>705</v>
      </c>
      <c r="G19" s="1459">
        <v>181</v>
      </c>
      <c r="H19" s="814" t="s">
        <v>2001</v>
      </c>
    </row>
    <row r="20" spans="1:8" s="815" customFormat="1" ht="23.25" customHeight="1">
      <c r="A20" s="1461" t="s">
        <v>958</v>
      </c>
      <c r="B20" s="1460">
        <v>0</v>
      </c>
      <c r="C20" s="1459">
        <v>212</v>
      </c>
      <c r="D20" s="1459">
        <v>124</v>
      </c>
      <c r="E20" s="1459">
        <v>196</v>
      </c>
      <c r="F20" s="1456">
        <v>541</v>
      </c>
      <c r="G20" s="1459">
        <v>157</v>
      </c>
      <c r="H20" s="816" t="s">
        <v>959</v>
      </c>
    </row>
    <row r="21" spans="1:8" s="815" customFormat="1" ht="23.25" customHeight="1">
      <c r="A21" s="1461" t="s">
        <v>2000</v>
      </c>
      <c r="B21" s="1460">
        <v>0</v>
      </c>
      <c r="C21" s="1459">
        <v>417</v>
      </c>
      <c r="D21" s="1459">
        <v>223</v>
      </c>
      <c r="E21" s="1459">
        <v>451</v>
      </c>
      <c r="F21" s="1456">
        <v>1123</v>
      </c>
      <c r="G21" s="1459">
        <v>247</v>
      </c>
      <c r="H21" s="816" t="s">
        <v>1999</v>
      </c>
    </row>
    <row r="22" spans="1:8" s="815" customFormat="1" ht="21.75" customHeight="1">
      <c r="A22" s="1461" t="s">
        <v>1998</v>
      </c>
      <c r="B22" s="1460">
        <v>0</v>
      </c>
      <c r="C22" s="1459">
        <v>216</v>
      </c>
      <c r="D22" s="1459">
        <v>207</v>
      </c>
      <c r="E22" s="1459">
        <v>320</v>
      </c>
      <c r="F22" s="1456">
        <v>752</v>
      </c>
      <c r="G22" s="1459">
        <v>244</v>
      </c>
      <c r="H22" s="814" t="s">
        <v>1997</v>
      </c>
    </row>
    <row r="23" spans="1:8" s="815" customFormat="1" ht="23.25" customHeight="1">
      <c r="A23" s="1461" t="s">
        <v>1996</v>
      </c>
      <c r="B23" s="1748">
        <v>3</v>
      </c>
      <c r="C23" s="1459">
        <v>612</v>
      </c>
      <c r="D23" s="1459">
        <v>426</v>
      </c>
      <c r="E23" s="1459">
        <v>409</v>
      </c>
      <c r="F23" s="1456">
        <v>1495</v>
      </c>
      <c r="G23" s="1459">
        <v>369</v>
      </c>
      <c r="H23" s="814" t="s">
        <v>1995</v>
      </c>
    </row>
    <row r="24" spans="1:8" ht="30.65" customHeight="1">
      <c r="A24" s="1458" t="s">
        <v>960</v>
      </c>
      <c r="B24" s="1457">
        <f t="shared" ref="B24:G24" si="0">SUM(B12:B23)</f>
        <v>5</v>
      </c>
      <c r="C24" s="1456">
        <f t="shared" si="0"/>
        <v>5473</v>
      </c>
      <c r="D24" s="1456">
        <f t="shared" si="0"/>
        <v>3192</v>
      </c>
      <c r="E24" s="1456">
        <f t="shared" si="0"/>
        <v>6476</v>
      </c>
      <c r="F24" s="1456">
        <f t="shared" si="0"/>
        <v>15880</v>
      </c>
      <c r="G24" s="1456">
        <f t="shared" si="0"/>
        <v>4714</v>
      </c>
      <c r="H24" s="818" t="s">
        <v>961</v>
      </c>
    </row>
    <row r="25" spans="1:8" ht="13" customHeight="1">
      <c r="A25" s="819"/>
      <c r="B25" s="1455"/>
      <c r="C25" s="1455"/>
      <c r="D25" s="1455"/>
      <c r="E25" s="1455"/>
      <c r="F25" s="1455"/>
      <c r="G25" s="1454"/>
      <c r="H25" s="818"/>
    </row>
    <row r="26" spans="1:8" ht="13" customHeight="1">
      <c r="A26" s="819"/>
      <c r="B26" s="821"/>
      <c r="C26" s="821"/>
      <c r="D26" s="821"/>
      <c r="E26" s="821"/>
      <c r="F26" s="821"/>
      <c r="G26" s="820"/>
      <c r="H26" s="818"/>
    </row>
    <row r="27" spans="1:8" ht="15" customHeight="1">
      <c r="A27" s="819"/>
      <c r="C27" s="811"/>
      <c r="D27" s="811"/>
      <c r="E27" s="811"/>
      <c r="G27" s="822"/>
      <c r="H27" s="818"/>
    </row>
    <row r="28" spans="1:8" ht="15" customHeight="1">
      <c r="A28" s="819"/>
      <c r="C28" s="811"/>
      <c r="D28" s="811"/>
      <c r="E28" s="811"/>
      <c r="G28" s="822"/>
      <c r="H28" s="818"/>
    </row>
    <row r="29" spans="1:8" ht="15" customHeight="1">
      <c r="A29" s="819"/>
      <c r="C29" s="811"/>
      <c r="D29" s="811"/>
      <c r="E29" s="811"/>
      <c r="G29" s="822"/>
      <c r="H29" s="818"/>
    </row>
    <row r="35" spans="1:8" ht="12.75" customHeight="1">
      <c r="A35" s="764" t="s">
        <v>928</v>
      </c>
    </row>
    <row r="36" spans="1:8" ht="12.75" customHeight="1">
      <c r="A36" s="764" t="s">
        <v>929</v>
      </c>
      <c r="E36" s="244"/>
      <c r="G36" s="822"/>
      <c r="H36" s="801"/>
    </row>
    <row r="37" spans="1:8" ht="12.75" customHeight="1">
      <c r="A37" s="764" t="s">
        <v>930</v>
      </c>
      <c r="E37" s="244"/>
      <c r="G37" s="820"/>
      <c r="H37" s="801"/>
    </row>
    <row r="38" spans="1:8">
      <c r="A38" s="764" t="s">
        <v>962</v>
      </c>
    </row>
    <row r="39" spans="1:8" s="110" customFormat="1" ht="12.75" customHeight="1">
      <c r="A39" s="823" t="s">
        <v>963</v>
      </c>
      <c r="B39" s="244"/>
      <c r="C39" s="244"/>
      <c r="D39" s="244"/>
      <c r="E39" s="244"/>
      <c r="F39" s="244"/>
      <c r="G39" s="598"/>
      <c r="H39" s="824" t="s">
        <v>964</v>
      </c>
    </row>
    <row r="40" spans="1:8" s="771" customFormat="1" ht="12.75" customHeight="1">
      <c r="A40" s="31" t="s">
        <v>1980</v>
      </c>
      <c r="B40" s="413"/>
      <c r="C40" s="413"/>
      <c r="D40" s="1600"/>
      <c r="E40" s="1600"/>
      <c r="F40" s="1600"/>
      <c r="G40" s="797"/>
      <c r="H40" s="32" t="s">
        <v>2395</v>
      </c>
    </row>
    <row r="41" spans="1:8" s="110" customFormat="1" ht="12.75" customHeight="1">
      <c r="A41" s="772"/>
      <c r="B41" s="778"/>
      <c r="C41" s="778"/>
      <c r="D41" s="244"/>
      <c r="E41" s="244"/>
      <c r="F41" s="778"/>
      <c r="G41" s="225"/>
      <c r="H41" s="775"/>
    </row>
  </sheetData>
  <mergeCells count="6">
    <mergeCell ref="C9:D9"/>
    <mergeCell ref="G1:H1"/>
    <mergeCell ref="F3:H3"/>
    <mergeCell ref="F4:H4"/>
    <mergeCell ref="B7:E7"/>
    <mergeCell ref="F7:G7"/>
  </mergeCells>
  <printOptions gridLinesSet="0"/>
  <pageMargins left="0.78740157480314965" right="0.78740157480314965" top="1.1811023622047245" bottom="0.98425196850393704" header="0.51181102362204722" footer="0.51181102362204722"/>
  <pageSetup paperSize="9" scale="72" pageOrder="overThenDown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syncVertical="1" syncRef="A11">
    <tabColor rgb="FFFFFF00"/>
  </sheetPr>
  <dimension ref="A1:F65"/>
  <sheetViews>
    <sheetView showGridLines="0" view="pageLayout" topLeftCell="A11" workbookViewId="0">
      <selection activeCell="F15" sqref="F15"/>
    </sheetView>
  </sheetViews>
  <sheetFormatPr defaultColWidth="11" defaultRowHeight="13"/>
  <cols>
    <col min="1" max="1" width="30" style="735" customWidth="1"/>
    <col min="2" max="2" width="12.54296875" style="735" customWidth="1"/>
    <col min="3" max="3" width="17.54296875" style="735" customWidth="1"/>
    <col min="4" max="4" width="11.453125" style="735" customWidth="1"/>
    <col min="5" max="5" width="26.453125" style="225" customWidth="1"/>
    <col min="6" max="245" width="11" style="737"/>
    <col min="246" max="246" width="32.54296875" style="737" customWidth="1"/>
    <col min="247" max="247" width="11.453125" style="737" customWidth="1"/>
    <col min="248" max="248" width="12.54296875" style="737" customWidth="1"/>
    <col min="249" max="249" width="11.453125" style="737" customWidth="1"/>
    <col min="250" max="250" width="30.54296875" style="737" customWidth="1"/>
    <col min="251" max="251" width="7.54296875" style="737" customWidth="1"/>
    <col min="252" max="252" width="14.453125" style="737" customWidth="1"/>
    <col min="253" max="501" width="11" style="737"/>
    <col min="502" max="502" width="32.54296875" style="737" customWidth="1"/>
    <col min="503" max="503" width="11.453125" style="737" customWidth="1"/>
    <col min="504" max="504" width="12.54296875" style="737" customWidth="1"/>
    <col min="505" max="505" width="11.453125" style="737" customWidth="1"/>
    <col min="506" max="506" width="30.54296875" style="737" customWidth="1"/>
    <col min="507" max="507" width="7.54296875" style="737" customWidth="1"/>
    <col min="508" max="508" width="14.453125" style="737" customWidth="1"/>
    <col min="509" max="757" width="11" style="737"/>
    <col min="758" max="758" width="32.54296875" style="737" customWidth="1"/>
    <col min="759" max="759" width="11.453125" style="737" customWidth="1"/>
    <col min="760" max="760" width="12.54296875" style="737" customWidth="1"/>
    <col min="761" max="761" width="11.453125" style="737" customWidth="1"/>
    <col min="762" max="762" width="30.54296875" style="737" customWidth="1"/>
    <col min="763" max="763" width="7.54296875" style="737" customWidth="1"/>
    <col min="764" max="764" width="14.453125" style="737" customWidth="1"/>
    <col min="765" max="1013" width="11" style="737"/>
    <col min="1014" max="1014" width="32.54296875" style="737" customWidth="1"/>
    <col min="1015" max="1015" width="11.453125" style="737" customWidth="1"/>
    <col min="1016" max="1016" width="12.54296875" style="737" customWidth="1"/>
    <col min="1017" max="1017" width="11.453125" style="737" customWidth="1"/>
    <col min="1018" max="1018" width="30.54296875" style="737" customWidth="1"/>
    <col min="1019" max="1019" width="7.54296875" style="737" customWidth="1"/>
    <col min="1020" max="1020" width="14.453125" style="737" customWidth="1"/>
    <col min="1021" max="1269" width="11" style="737"/>
    <col min="1270" max="1270" width="32.54296875" style="737" customWidth="1"/>
    <col min="1271" max="1271" width="11.453125" style="737" customWidth="1"/>
    <col min="1272" max="1272" width="12.54296875" style="737" customWidth="1"/>
    <col min="1273" max="1273" width="11.453125" style="737" customWidth="1"/>
    <col min="1274" max="1274" width="30.54296875" style="737" customWidth="1"/>
    <col min="1275" max="1275" width="7.54296875" style="737" customWidth="1"/>
    <col min="1276" max="1276" width="14.453125" style="737" customWidth="1"/>
    <col min="1277" max="1525" width="11" style="737"/>
    <col min="1526" max="1526" width="32.54296875" style="737" customWidth="1"/>
    <col min="1527" max="1527" width="11.453125" style="737" customWidth="1"/>
    <col min="1528" max="1528" width="12.54296875" style="737" customWidth="1"/>
    <col min="1529" max="1529" width="11.453125" style="737" customWidth="1"/>
    <col min="1530" max="1530" width="30.54296875" style="737" customWidth="1"/>
    <col min="1531" max="1531" width="7.54296875" style="737" customWidth="1"/>
    <col min="1532" max="1532" width="14.453125" style="737" customWidth="1"/>
    <col min="1533" max="1781" width="11" style="737"/>
    <col min="1782" max="1782" width="32.54296875" style="737" customWidth="1"/>
    <col min="1783" max="1783" width="11.453125" style="737" customWidth="1"/>
    <col min="1784" max="1784" width="12.54296875" style="737" customWidth="1"/>
    <col min="1785" max="1785" width="11.453125" style="737" customWidth="1"/>
    <col min="1786" max="1786" width="30.54296875" style="737" customWidth="1"/>
    <col min="1787" max="1787" width="7.54296875" style="737" customWidth="1"/>
    <col min="1788" max="1788" width="14.453125" style="737" customWidth="1"/>
    <col min="1789" max="2037" width="11" style="737"/>
    <col min="2038" max="2038" width="32.54296875" style="737" customWidth="1"/>
    <col min="2039" max="2039" width="11.453125" style="737" customWidth="1"/>
    <col min="2040" max="2040" width="12.54296875" style="737" customWidth="1"/>
    <col min="2041" max="2041" width="11.453125" style="737" customWidth="1"/>
    <col min="2042" max="2042" width="30.54296875" style="737" customWidth="1"/>
    <col min="2043" max="2043" width="7.54296875" style="737" customWidth="1"/>
    <col min="2044" max="2044" width="14.453125" style="737" customWidth="1"/>
    <col min="2045" max="2293" width="11" style="737"/>
    <col min="2294" max="2294" width="32.54296875" style="737" customWidth="1"/>
    <col min="2295" max="2295" width="11.453125" style="737" customWidth="1"/>
    <col min="2296" max="2296" width="12.54296875" style="737" customWidth="1"/>
    <col min="2297" max="2297" width="11.453125" style="737" customWidth="1"/>
    <col min="2298" max="2298" width="30.54296875" style="737" customWidth="1"/>
    <col min="2299" max="2299" width="7.54296875" style="737" customWidth="1"/>
    <col min="2300" max="2300" width="14.453125" style="737" customWidth="1"/>
    <col min="2301" max="2549" width="11" style="737"/>
    <col min="2550" max="2550" width="32.54296875" style="737" customWidth="1"/>
    <col min="2551" max="2551" width="11.453125" style="737" customWidth="1"/>
    <col min="2552" max="2552" width="12.54296875" style="737" customWidth="1"/>
    <col min="2553" max="2553" width="11.453125" style="737" customWidth="1"/>
    <col min="2554" max="2554" width="30.54296875" style="737" customWidth="1"/>
    <col min="2555" max="2555" width="7.54296875" style="737" customWidth="1"/>
    <col min="2556" max="2556" width="14.453125" style="737" customWidth="1"/>
    <col min="2557" max="2805" width="11" style="737"/>
    <col min="2806" max="2806" width="32.54296875" style="737" customWidth="1"/>
    <col min="2807" max="2807" width="11.453125" style="737" customWidth="1"/>
    <col min="2808" max="2808" width="12.54296875" style="737" customWidth="1"/>
    <col min="2809" max="2809" width="11.453125" style="737" customWidth="1"/>
    <col min="2810" max="2810" width="30.54296875" style="737" customWidth="1"/>
    <col min="2811" max="2811" width="7.54296875" style="737" customWidth="1"/>
    <col min="2812" max="2812" width="14.453125" style="737" customWidth="1"/>
    <col min="2813" max="3061" width="11" style="737"/>
    <col min="3062" max="3062" width="32.54296875" style="737" customWidth="1"/>
    <col min="3063" max="3063" width="11.453125" style="737" customWidth="1"/>
    <col min="3064" max="3064" width="12.54296875" style="737" customWidth="1"/>
    <col min="3065" max="3065" width="11.453125" style="737" customWidth="1"/>
    <col min="3066" max="3066" width="30.54296875" style="737" customWidth="1"/>
    <col min="3067" max="3067" width="7.54296875" style="737" customWidth="1"/>
    <col min="3068" max="3068" width="14.453125" style="737" customWidth="1"/>
    <col min="3069" max="3317" width="11" style="737"/>
    <col min="3318" max="3318" width="32.54296875" style="737" customWidth="1"/>
    <col min="3319" max="3319" width="11.453125" style="737" customWidth="1"/>
    <col min="3320" max="3320" width="12.54296875" style="737" customWidth="1"/>
    <col min="3321" max="3321" width="11.453125" style="737" customWidth="1"/>
    <col min="3322" max="3322" width="30.54296875" style="737" customWidth="1"/>
    <col min="3323" max="3323" width="7.54296875" style="737" customWidth="1"/>
    <col min="3324" max="3324" width="14.453125" style="737" customWidth="1"/>
    <col min="3325" max="3573" width="11" style="737"/>
    <col min="3574" max="3574" width="32.54296875" style="737" customWidth="1"/>
    <col min="3575" max="3575" width="11.453125" style="737" customWidth="1"/>
    <col min="3576" max="3576" width="12.54296875" style="737" customWidth="1"/>
    <col min="3577" max="3577" width="11.453125" style="737" customWidth="1"/>
    <col min="3578" max="3578" width="30.54296875" style="737" customWidth="1"/>
    <col min="3579" max="3579" width="7.54296875" style="737" customWidth="1"/>
    <col min="3580" max="3580" width="14.453125" style="737" customWidth="1"/>
    <col min="3581" max="3829" width="11" style="737"/>
    <col min="3830" max="3830" width="32.54296875" style="737" customWidth="1"/>
    <col min="3831" max="3831" width="11.453125" style="737" customWidth="1"/>
    <col min="3832" max="3832" width="12.54296875" style="737" customWidth="1"/>
    <col min="3833" max="3833" width="11.453125" style="737" customWidth="1"/>
    <col min="3834" max="3834" width="30.54296875" style="737" customWidth="1"/>
    <col min="3835" max="3835" width="7.54296875" style="737" customWidth="1"/>
    <col min="3836" max="3836" width="14.453125" style="737" customWidth="1"/>
    <col min="3837" max="4085" width="11" style="737"/>
    <col min="4086" max="4086" width="32.54296875" style="737" customWidth="1"/>
    <col min="4087" max="4087" width="11.453125" style="737" customWidth="1"/>
    <col min="4088" max="4088" width="12.54296875" style="737" customWidth="1"/>
    <col min="4089" max="4089" width="11.453125" style="737" customWidth="1"/>
    <col min="4090" max="4090" width="30.54296875" style="737" customWidth="1"/>
    <col min="4091" max="4091" width="7.54296875" style="737" customWidth="1"/>
    <col min="4092" max="4092" width="14.453125" style="737" customWidth="1"/>
    <col min="4093" max="4341" width="11" style="737"/>
    <col min="4342" max="4342" width="32.54296875" style="737" customWidth="1"/>
    <col min="4343" max="4343" width="11.453125" style="737" customWidth="1"/>
    <col min="4344" max="4344" width="12.54296875" style="737" customWidth="1"/>
    <col min="4345" max="4345" width="11.453125" style="737" customWidth="1"/>
    <col min="4346" max="4346" width="30.54296875" style="737" customWidth="1"/>
    <col min="4347" max="4347" width="7.54296875" style="737" customWidth="1"/>
    <col min="4348" max="4348" width="14.453125" style="737" customWidth="1"/>
    <col min="4349" max="4597" width="11" style="737"/>
    <col min="4598" max="4598" width="32.54296875" style="737" customWidth="1"/>
    <col min="4599" max="4599" width="11.453125" style="737" customWidth="1"/>
    <col min="4600" max="4600" width="12.54296875" style="737" customWidth="1"/>
    <col min="4601" max="4601" width="11.453125" style="737" customWidth="1"/>
    <col min="4602" max="4602" width="30.54296875" style="737" customWidth="1"/>
    <col min="4603" max="4603" width="7.54296875" style="737" customWidth="1"/>
    <col min="4604" max="4604" width="14.453125" style="737" customWidth="1"/>
    <col min="4605" max="4853" width="11" style="737"/>
    <col min="4854" max="4854" width="32.54296875" style="737" customWidth="1"/>
    <col min="4855" max="4855" width="11.453125" style="737" customWidth="1"/>
    <col min="4856" max="4856" width="12.54296875" style="737" customWidth="1"/>
    <col min="4857" max="4857" width="11.453125" style="737" customWidth="1"/>
    <col min="4858" max="4858" width="30.54296875" style="737" customWidth="1"/>
    <col min="4859" max="4859" width="7.54296875" style="737" customWidth="1"/>
    <col min="4860" max="4860" width="14.453125" style="737" customWidth="1"/>
    <col min="4861" max="5109" width="11" style="737"/>
    <col min="5110" max="5110" width="32.54296875" style="737" customWidth="1"/>
    <col min="5111" max="5111" width="11.453125" style="737" customWidth="1"/>
    <col min="5112" max="5112" width="12.54296875" style="737" customWidth="1"/>
    <col min="5113" max="5113" width="11.453125" style="737" customWidth="1"/>
    <col min="5114" max="5114" width="30.54296875" style="737" customWidth="1"/>
    <col min="5115" max="5115" width="7.54296875" style="737" customWidth="1"/>
    <col min="5116" max="5116" width="14.453125" style="737" customWidth="1"/>
    <col min="5117" max="5365" width="11" style="737"/>
    <col min="5366" max="5366" width="32.54296875" style="737" customWidth="1"/>
    <col min="5367" max="5367" width="11.453125" style="737" customWidth="1"/>
    <col min="5368" max="5368" width="12.54296875" style="737" customWidth="1"/>
    <col min="5369" max="5369" width="11.453125" style="737" customWidth="1"/>
    <col min="5370" max="5370" width="30.54296875" style="737" customWidth="1"/>
    <col min="5371" max="5371" width="7.54296875" style="737" customWidth="1"/>
    <col min="5372" max="5372" width="14.453125" style="737" customWidth="1"/>
    <col min="5373" max="5621" width="11" style="737"/>
    <col min="5622" max="5622" width="32.54296875" style="737" customWidth="1"/>
    <col min="5623" max="5623" width="11.453125" style="737" customWidth="1"/>
    <col min="5624" max="5624" width="12.54296875" style="737" customWidth="1"/>
    <col min="5625" max="5625" width="11.453125" style="737" customWidth="1"/>
    <col min="5626" max="5626" width="30.54296875" style="737" customWidth="1"/>
    <col min="5627" max="5627" width="7.54296875" style="737" customWidth="1"/>
    <col min="5628" max="5628" width="14.453125" style="737" customWidth="1"/>
    <col min="5629" max="5877" width="11" style="737"/>
    <col min="5878" max="5878" width="32.54296875" style="737" customWidth="1"/>
    <col min="5879" max="5879" width="11.453125" style="737" customWidth="1"/>
    <col min="5880" max="5880" width="12.54296875" style="737" customWidth="1"/>
    <col min="5881" max="5881" width="11.453125" style="737" customWidth="1"/>
    <col min="5882" max="5882" width="30.54296875" style="737" customWidth="1"/>
    <col min="5883" max="5883" width="7.54296875" style="737" customWidth="1"/>
    <col min="5884" max="5884" width="14.453125" style="737" customWidth="1"/>
    <col min="5885" max="6133" width="11" style="737"/>
    <col min="6134" max="6134" width="32.54296875" style="737" customWidth="1"/>
    <col min="6135" max="6135" width="11.453125" style="737" customWidth="1"/>
    <col min="6136" max="6136" width="12.54296875" style="737" customWidth="1"/>
    <col min="6137" max="6137" width="11.453125" style="737" customWidth="1"/>
    <col min="6138" max="6138" width="30.54296875" style="737" customWidth="1"/>
    <col min="6139" max="6139" width="7.54296875" style="737" customWidth="1"/>
    <col min="6140" max="6140" width="14.453125" style="737" customWidth="1"/>
    <col min="6141" max="6389" width="11" style="737"/>
    <col min="6390" max="6390" width="32.54296875" style="737" customWidth="1"/>
    <col min="6391" max="6391" width="11.453125" style="737" customWidth="1"/>
    <col min="6392" max="6392" width="12.54296875" style="737" customWidth="1"/>
    <col min="6393" max="6393" width="11.453125" style="737" customWidth="1"/>
    <col min="6394" max="6394" width="30.54296875" style="737" customWidth="1"/>
    <col min="6395" max="6395" width="7.54296875" style="737" customWidth="1"/>
    <col min="6396" max="6396" width="14.453125" style="737" customWidth="1"/>
    <col min="6397" max="6645" width="11" style="737"/>
    <col min="6646" max="6646" width="32.54296875" style="737" customWidth="1"/>
    <col min="6647" max="6647" width="11.453125" style="737" customWidth="1"/>
    <col min="6648" max="6648" width="12.54296875" style="737" customWidth="1"/>
    <col min="6649" max="6649" width="11.453125" style="737" customWidth="1"/>
    <col min="6650" max="6650" width="30.54296875" style="737" customWidth="1"/>
    <col min="6651" max="6651" width="7.54296875" style="737" customWidth="1"/>
    <col min="6652" max="6652" width="14.453125" style="737" customWidth="1"/>
    <col min="6653" max="6901" width="11" style="737"/>
    <col min="6902" max="6902" width="32.54296875" style="737" customWidth="1"/>
    <col min="6903" max="6903" width="11.453125" style="737" customWidth="1"/>
    <col min="6904" max="6904" width="12.54296875" style="737" customWidth="1"/>
    <col min="6905" max="6905" width="11.453125" style="737" customWidth="1"/>
    <col min="6906" max="6906" width="30.54296875" style="737" customWidth="1"/>
    <col min="6907" max="6907" width="7.54296875" style="737" customWidth="1"/>
    <col min="6908" max="6908" width="14.453125" style="737" customWidth="1"/>
    <col min="6909" max="7157" width="11" style="737"/>
    <col min="7158" max="7158" width="32.54296875" style="737" customWidth="1"/>
    <col min="7159" max="7159" width="11.453125" style="737" customWidth="1"/>
    <col min="7160" max="7160" width="12.54296875" style="737" customWidth="1"/>
    <col min="7161" max="7161" width="11.453125" style="737" customWidth="1"/>
    <col min="7162" max="7162" width="30.54296875" style="737" customWidth="1"/>
    <col min="7163" max="7163" width="7.54296875" style="737" customWidth="1"/>
    <col min="7164" max="7164" width="14.453125" style="737" customWidth="1"/>
    <col min="7165" max="7413" width="11" style="737"/>
    <col min="7414" max="7414" width="32.54296875" style="737" customWidth="1"/>
    <col min="7415" max="7415" width="11.453125" style="737" customWidth="1"/>
    <col min="7416" max="7416" width="12.54296875" style="737" customWidth="1"/>
    <col min="7417" max="7417" width="11.453125" style="737" customWidth="1"/>
    <col min="7418" max="7418" width="30.54296875" style="737" customWidth="1"/>
    <col min="7419" max="7419" width="7.54296875" style="737" customWidth="1"/>
    <col min="7420" max="7420" width="14.453125" style="737" customWidth="1"/>
    <col min="7421" max="7669" width="11" style="737"/>
    <col min="7670" max="7670" width="32.54296875" style="737" customWidth="1"/>
    <col min="7671" max="7671" width="11.453125" style="737" customWidth="1"/>
    <col min="7672" max="7672" width="12.54296875" style="737" customWidth="1"/>
    <col min="7673" max="7673" width="11.453125" style="737" customWidth="1"/>
    <col min="7674" max="7674" width="30.54296875" style="737" customWidth="1"/>
    <col min="7675" max="7675" width="7.54296875" style="737" customWidth="1"/>
    <col min="7676" max="7676" width="14.453125" style="737" customWidth="1"/>
    <col min="7677" max="7925" width="11" style="737"/>
    <col min="7926" max="7926" width="32.54296875" style="737" customWidth="1"/>
    <col min="7927" max="7927" width="11.453125" style="737" customWidth="1"/>
    <col min="7928" max="7928" width="12.54296875" style="737" customWidth="1"/>
    <col min="7929" max="7929" width="11.453125" style="737" customWidth="1"/>
    <col min="7930" max="7930" width="30.54296875" style="737" customWidth="1"/>
    <col min="7931" max="7931" width="7.54296875" style="737" customWidth="1"/>
    <col min="7932" max="7932" width="14.453125" style="737" customWidth="1"/>
    <col min="7933" max="8181" width="11" style="737"/>
    <col min="8182" max="8182" width="32.54296875" style="737" customWidth="1"/>
    <col min="8183" max="8183" width="11.453125" style="737" customWidth="1"/>
    <col min="8184" max="8184" width="12.54296875" style="737" customWidth="1"/>
    <col min="8185" max="8185" width="11.453125" style="737" customWidth="1"/>
    <col min="8186" max="8186" width="30.54296875" style="737" customWidth="1"/>
    <col min="8187" max="8187" width="7.54296875" style="737" customWidth="1"/>
    <col min="8188" max="8188" width="14.453125" style="737" customWidth="1"/>
    <col min="8189" max="8437" width="11" style="737"/>
    <col min="8438" max="8438" width="32.54296875" style="737" customWidth="1"/>
    <col min="8439" max="8439" width="11.453125" style="737" customWidth="1"/>
    <col min="8440" max="8440" width="12.54296875" style="737" customWidth="1"/>
    <col min="8441" max="8441" width="11.453125" style="737" customWidth="1"/>
    <col min="8442" max="8442" width="30.54296875" style="737" customWidth="1"/>
    <col min="8443" max="8443" width="7.54296875" style="737" customWidth="1"/>
    <col min="8444" max="8444" width="14.453125" style="737" customWidth="1"/>
    <col min="8445" max="8693" width="11" style="737"/>
    <col min="8694" max="8694" width="32.54296875" style="737" customWidth="1"/>
    <col min="8695" max="8695" width="11.453125" style="737" customWidth="1"/>
    <col min="8696" max="8696" width="12.54296875" style="737" customWidth="1"/>
    <col min="8697" max="8697" width="11.453125" style="737" customWidth="1"/>
    <col min="8698" max="8698" width="30.54296875" style="737" customWidth="1"/>
    <col min="8699" max="8699" width="7.54296875" style="737" customWidth="1"/>
    <col min="8700" max="8700" width="14.453125" style="737" customWidth="1"/>
    <col min="8701" max="8949" width="11" style="737"/>
    <col min="8950" max="8950" width="32.54296875" style="737" customWidth="1"/>
    <col min="8951" max="8951" width="11.453125" style="737" customWidth="1"/>
    <col min="8952" max="8952" width="12.54296875" style="737" customWidth="1"/>
    <col min="8953" max="8953" width="11.453125" style="737" customWidth="1"/>
    <col min="8954" max="8954" width="30.54296875" style="737" customWidth="1"/>
    <col min="8955" max="8955" width="7.54296875" style="737" customWidth="1"/>
    <col min="8956" max="8956" width="14.453125" style="737" customWidth="1"/>
    <col min="8957" max="9205" width="11" style="737"/>
    <col min="9206" max="9206" width="32.54296875" style="737" customWidth="1"/>
    <col min="9207" max="9207" width="11.453125" style="737" customWidth="1"/>
    <col min="9208" max="9208" width="12.54296875" style="737" customWidth="1"/>
    <col min="9209" max="9209" width="11.453125" style="737" customWidth="1"/>
    <col min="9210" max="9210" width="30.54296875" style="737" customWidth="1"/>
    <col min="9211" max="9211" width="7.54296875" style="737" customWidth="1"/>
    <col min="9212" max="9212" width="14.453125" style="737" customWidth="1"/>
    <col min="9213" max="9461" width="11" style="737"/>
    <col min="9462" max="9462" width="32.54296875" style="737" customWidth="1"/>
    <col min="9463" max="9463" width="11.453125" style="737" customWidth="1"/>
    <col min="9464" max="9464" width="12.54296875" style="737" customWidth="1"/>
    <col min="9465" max="9465" width="11.453125" style="737" customWidth="1"/>
    <col min="9466" max="9466" width="30.54296875" style="737" customWidth="1"/>
    <col min="9467" max="9467" width="7.54296875" style="737" customWidth="1"/>
    <col min="9468" max="9468" width="14.453125" style="737" customWidth="1"/>
    <col min="9469" max="9717" width="11" style="737"/>
    <col min="9718" max="9718" width="32.54296875" style="737" customWidth="1"/>
    <col min="9719" max="9719" width="11.453125" style="737" customWidth="1"/>
    <col min="9720" max="9720" width="12.54296875" style="737" customWidth="1"/>
    <col min="9721" max="9721" width="11.453125" style="737" customWidth="1"/>
    <col min="9722" max="9722" width="30.54296875" style="737" customWidth="1"/>
    <col min="9723" max="9723" width="7.54296875" style="737" customWidth="1"/>
    <col min="9724" max="9724" width="14.453125" style="737" customWidth="1"/>
    <col min="9725" max="9973" width="11" style="737"/>
    <col min="9974" max="9974" width="32.54296875" style="737" customWidth="1"/>
    <col min="9975" max="9975" width="11.453125" style="737" customWidth="1"/>
    <col min="9976" max="9976" width="12.54296875" style="737" customWidth="1"/>
    <col min="9977" max="9977" width="11.453125" style="737" customWidth="1"/>
    <col min="9978" max="9978" width="30.54296875" style="737" customWidth="1"/>
    <col min="9979" max="9979" width="7.54296875" style="737" customWidth="1"/>
    <col min="9980" max="9980" width="14.453125" style="737" customWidth="1"/>
    <col min="9981" max="10229" width="11" style="737"/>
    <col min="10230" max="10230" width="32.54296875" style="737" customWidth="1"/>
    <col min="10231" max="10231" width="11.453125" style="737" customWidth="1"/>
    <col min="10232" max="10232" width="12.54296875" style="737" customWidth="1"/>
    <col min="10233" max="10233" width="11.453125" style="737" customWidth="1"/>
    <col min="10234" max="10234" width="30.54296875" style="737" customWidth="1"/>
    <col min="10235" max="10235" width="7.54296875" style="737" customWidth="1"/>
    <col min="10236" max="10236" width="14.453125" style="737" customWidth="1"/>
    <col min="10237" max="10485" width="11" style="737"/>
    <col min="10486" max="10486" width="32.54296875" style="737" customWidth="1"/>
    <col min="10487" max="10487" width="11.453125" style="737" customWidth="1"/>
    <col min="10488" max="10488" width="12.54296875" style="737" customWidth="1"/>
    <col min="10489" max="10489" width="11.453125" style="737" customWidth="1"/>
    <col min="10490" max="10490" width="30.54296875" style="737" customWidth="1"/>
    <col min="10491" max="10491" width="7.54296875" style="737" customWidth="1"/>
    <col min="10492" max="10492" width="14.453125" style="737" customWidth="1"/>
    <col min="10493" max="10741" width="11" style="737"/>
    <col min="10742" max="10742" width="32.54296875" style="737" customWidth="1"/>
    <col min="10743" max="10743" width="11.453125" style="737" customWidth="1"/>
    <col min="10744" max="10744" width="12.54296875" style="737" customWidth="1"/>
    <col min="10745" max="10745" width="11.453125" style="737" customWidth="1"/>
    <col min="10746" max="10746" width="30.54296875" style="737" customWidth="1"/>
    <col min="10747" max="10747" width="7.54296875" style="737" customWidth="1"/>
    <col min="10748" max="10748" width="14.453125" style="737" customWidth="1"/>
    <col min="10749" max="10997" width="11" style="737"/>
    <col min="10998" max="10998" width="32.54296875" style="737" customWidth="1"/>
    <col min="10999" max="10999" width="11.453125" style="737" customWidth="1"/>
    <col min="11000" max="11000" width="12.54296875" style="737" customWidth="1"/>
    <col min="11001" max="11001" width="11.453125" style="737" customWidth="1"/>
    <col min="11002" max="11002" width="30.54296875" style="737" customWidth="1"/>
    <col min="11003" max="11003" width="7.54296875" style="737" customWidth="1"/>
    <col min="11004" max="11004" width="14.453125" style="737" customWidth="1"/>
    <col min="11005" max="11253" width="11" style="737"/>
    <col min="11254" max="11254" width="32.54296875" style="737" customWidth="1"/>
    <col min="11255" max="11255" width="11.453125" style="737" customWidth="1"/>
    <col min="11256" max="11256" width="12.54296875" style="737" customWidth="1"/>
    <col min="11257" max="11257" width="11.453125" style="737" customWidth="1"/>
    <col min="11258" max="11258" width="30.54296875" style="737" customWidth="1"/>
    <col min="11259" max="11259" width="7.54296875" style="737" customWidth="1"/>
    <col min="11260" max="11260" width="14.453125" style="737" customWidth="1"/>
    <col min="11261" max="11509" width="11" style="737"/>
    <col min="11510" max="11510" width="32.54296875" style="737" customWidth="1"/>
    <col min="11511" max="11511" width="11.453125" style="737" customWidth="1"/>
    <col min="11512" max="11512" width="12.54296875" style="737" customWidth="1"/>
    <col min="11513" max="11513" width="11.453125" style="737" customWidth="1"/>
    <col min="11514" max="11514" width="30.54296875" style="737" customWidth="1"/>
    <col min="11515" max="11515" width="7.54296875" style="737" customWidth="1"/>
    <col min="11516" max="11516" width="14.453125" style="737" customWidth="1"/>
    <col min="11517" max="11765" width="11" style="737"/>
    <col min="11766" max="11766" width="32.54296875" style="737" customWidth="1"/>
    <col min="11767" max="11767" width="11.453125" style="737" customWidth="1"/>
    <col min="11768" max="11768" width="12.54296875" style="737" customWidth="1"/>
    <col min="11769" max="11769" width="11.453125" style="737" customWidth="1"/>
    <col min="11770" max="11770" width="30.54296875" style="737" customWidth="1"/>
    <col min="11771" max="11771" width="7.54296875" style="737" customWidth="1"/>
    <col min="11772" max="11772" width="14.453125" style="737" customWidth="1"/>
    <col min="11773" max="12021" width="11" style="737"/>
    <col min="12022" max="12022" width="32.54296875" style="737" customWidth="1"/>
    <col min="12023" max="12023" width="11.453125" style="737" customWidth="1"/>
    <col min="12024" max="12024" width="12.54296875" style="737" customWidth="1"/>
    <col min="12025" max="12025" width="11.453125" style="737" customWidth="1"/>
    <col min="12026" max="12026" width="30.54296875" style="737" customWidth="1"/>
    <col min="12027" max="12027" width="7.54296875" style="737" customWidth="1"/>
    <col min="12028" max="12028" width="14.453125" style="737" customWidth="1"/>
    <col min="12029" max="12277" width="11" style="737"/>
    <col min="12278" max="12278" width="32.54296875" style="737" customWidth="1"/>
    <col min="12279" max="12279" width="11.453125" style="737" customWidth="1"/>
    <col min="12280" max="12280" width="12.54296875" style="737" customWidth="1"/>
    <col min="12281" max="12281" width="11.453125" style="737" customWidth="1"/>
    <col min="12282" max="12282" width="30.54296875" style="737" customWidth="1"/>
    <col min="12283" max="12283" width="7.54296875" style="737" customWidth="1"/>
    <col min="12284" max="12284" width="14.453125" style="737" customWidth="1"/>
    <col min="12285" max="12533" width="11" style="737"/>
    <col min="12534" max="12534" width="32.54296875" style="737" customWidth="1"/>
    <col min="12535" max="12535" width="11.453125" style="737" customWidth="1"/>
    <col min="12536" max="12536" width="12.54296875" style="737" customWidth="1"/>
    <col min="12537" max="12537" width="11.453125" style="737" customWidth="1"/>
    <col min="12538" max="12538" width="30.54296875" style="737" customWidth="1"/>
    <col min="12539" max="12539" width="7.54296875" style="737" customWidth="1"/>
    <col min="12540" max="12540" width="14.453125" style="737" customWidth="1"/>
    <col min="12541" max="12789" width="11" style="737"/>
    <col min="12790" max="12790" width="32.54296875" style="737" customWidth="1"/>
    <col min="12791" max="12791" width="11.453125" style="737" customWidth="1"/>
    <col min="12792" max="12792" width="12.54296875" style="737" customWidth="1"/>
    <col min="12793" max="12793" width="11.453125" style="737" customWidth="1"/>
    <col min="12794" max="12794" width="30.54296875" style="737" customWidth="1"/>
    <col min="12795" max="12795" width="7.54296875" style="737" customWidth="1"/>
    <col min="12796" max="12796" width="14.453125" style="737" customWidth="1"/>
    <col min="12797" max="13045" width="11" style="737"/>
    <col min="13046" max="13046" width="32.54296875" style="737" customWidth="1"/>
    <col min="13047" max="13047" width="11.453125" style="737" customWidth="1"/>
    <col min="13048" max="13048" width="12.54296875" style="737" customWidth="1"/>
    <col min="13049" max="13049" width="11.453125" style="737" customWidth="1"/>
    <col min="13050" max="13050" width="30.54296875" style="737" customWidth="1"/>
    <col min="13051" max="13051" width="7.54296875" style="737" customWidth="1"/>
    <col min="13052" max="13052" width="14.453125" style="737" customWidth="1"/>
    <col min="13053" max="13301" width="11" style="737"/>
    <col min="13302" max="13302" width="32.54296875" style="737" customWidth="1"/>
    <col min="13303" max="13303" width="11.453125" style="737" customWidth="1"/>
    <col min="13304" max="13304" width="12.54296875" style="737" customWidth="1"/>
    <col min="13305" max="13305" width="11.453125" style="737" customWidth="1"/>
    <col min="13306" max="13306" width="30.54296875" style="737" customWidth="1"/>
    <col min="13307" max="13307" width="7.54296875" style="737" customWidth="1"/>
    <col min="13308" max="13308" width="14.453125" style="737" customWidth="1"/>
    <col min="13309" max="13557" width="11" style="737"/>
    <col min="13558" max="13558" width="32.54296875" style="737" customWidth="1"/>
    <col min="13559" max="13559" width="11.453125" style="737" customWidth="1"/>
    <col min="13560" max="13560" width="12.54296875" style="737" customWidth="1"/>
    <col min="13561" max="13561" width="11.453125" style="737" customWidth="1"/>
    <col min="13562" max="13562" width="30.54296875" style="737" customWidth="1"/>
    <col min="13563" max="13563" width="7.54296875" style="737" customWidth="1"/>
    <col min="13564" max="13564" width="14.453125" style="737" customWidth="1"/>
    <col min="13565" max="13813" width="11" style="737"/>
    <col min="13814" max="13814" width="32.54296875" style="737" customWidth="1"/>
    <col min="13815" max="13815" width="11.453125" style="737" customWidth="1"/>
    <col min="13816" max="13816" width="12.54296875" style="737" customWidth="1"/>
    <col min="13817" max="13817" width="11.453125" style="737" customWidth="1"/>
    <col min="13818" max="13818" width="30.54296875" style="737" customWidth="1"/>
    <col min="13819" max="13819" width="7.54296875" style="737" customWidth="1"/>
    <col min="13820" max="13820" width="14.453125" style="737" customWidth="1"/>
    <col min="13821" max="14069" width="11" style="737"/>
    <col min="14070" max="14070" width="32.54296875" style="737" customWidth="1"/>
    <col min="14071" max="14071" width="11.453125" style="737" customWidth="1"/>
    <col min="14072" max="14072" width="12.54296875" style="737" customWidth="1"/>
    <col min="14073" max="14073" width="11.453125" style="737" customWidth="1"/>
    <col min="14074" max="14074" width="30.54296875" style="737" customWidth="1"/>
    <col min="14075" max="14075" width="7.54296875" style="737" customWidth="1"/>
    <col min="14076" max="14076" width="14.453125" style="737" customWidth="1"/>
    <col min="14077" max="14325" width="11" style="737"/>
    <col min="14326" max="14326" width="32.54296875" style="737" customWidth="1"/>
    <col min="14327" max="14327" width="11.453125" style="737" customWidth="1"/>
    <col min="14328" max="14328" width="12.54296875" style="737" customWidth="1"/>
    <col min="14329" max="14329" width="11.453125" style="737" customWidth="1"/>
    <col min="14330" max="14330" width="30.54296875" style="737" customWidth="1"/>
    <col min="14331" max="14331" width="7.54296875" style="737" customWidth="1"/>
    <col min="14332" max="14332" width="14.453125" style="737" customWidth="1"/>
    <col min="14333" max="14581" width="11" style="737"/>
    <col min="14582" max="14582" width="32.54296875" style="737" customWidth="1"/>
    <col min="14583" max="14583" width="11.453125" style="737" customWidth="1"/>
    <col min="14584" max="14584" width="12.54296875" style="737" customWidth="1"/>
    <col min="14585" max="14585" width="11.453125" style="737" customWidth="1"/>
    <col min="14586" max="14586" width="30.54296875" style="737" customWidth="1"/>
    <col min="14587" max="14587" width="7.54296875" style="737" customWidth="1"/>
    <col min="14588" max="14588" width="14.453125" style="737" customWidth="1"/>
    <col min="14589" max="14837" width="11" style="737"/>
    <col min="14838" max="14838" width="32.54296875" style="737" customWidth="1"/>
    <col min="14839" max="14839" width="11.453125" style="737" customWidth="1"/>
    <col min="14840" max="14840" width="12.54296875" style="737" customWidth="1"/>
    <col min="14841" max="14841" width="11.453125" style="737" customWidth="1"/>
    <col min="14842" max="14842" width="30.54296875" style="737" customWidth="1"/>
    <col min="14843" max="14843" width="7.54296875" style="737" customWidth="1"/>
    <col min="14844" max="14844" width="14.453125" style="737" customWidth="1"/>
    <col min="14845" max="15093" width="11" style="737"/>
    <col min="15094" max="15094" width="32.54296875" style="737" customWidth="1"/>
    <col min="15095" max="15095" width="11.453125" style="737" customWidth="1"/>
    <col min="15096" max="15096" width="12.54296875" style="737" customWidth="1"/>
    <col min="15097" max="15097" width="11.453125" style="737" customWidth="1"/>
    <col min="15098" max="15098" width="30.54296875" style="737" customWidth="1"/>
    <col min="15099" max="15099" width="7.54296875" style="737" customWidth="1"/>
    <col min="15100" max="15100" width="14.453125" style="737" customWidth="1"/>
    <col min="15101" max="15349" width="11" style="737"/>
    <col min="15350" max="15350" width="32.54296875" style="737" customWidth="1"/>
    <col min="15351" max="15351" width="11.453125" style="737" customWidth="1"/>
    <col min="15352" max="15352" width="12.54296875" style="737" customWidth="1"/>
    <col min="15353" max="15353" width="11.453125" style="737" customWidth="1"/>
    <col min="15354" max="15354" width="30.54296875" style="737" customWidth="1"/>
    <col min="15355" max="15355" width="7.54296875" style="737" customWidth="1"/>
    <col min="15356" max="15356" width="14.453125" style="737" customWidth="1"/>
    <col min="15357" max="15605" width="11" style="737"/>
    <col min="15606" max="15606" width="32.54296875" style="737" customWidth="1"/>
    <col min="15607" max="15607" width="11.453125" style="737" customWidth="1"/>
    <col min="15608" max="15608" width="12.54296875" style="737" customWidth="1"/>
    <col min="15609" max="15609" width="11.453125" style="737" customWidth="1"/>
    <col min="15610" max="15610" width="30.54296875" style="737" customWidth="1"/>
    <col min="15611" max="15611" width="7.54296875" style="737" customWidth="1"/>
    <col min="15612" max="15612" width="14.453125" style="737" customWidth="1"/>
    <col min="15613" max="15861" width="11" style="737"/>
    <col min="15862" max="15862" width="32.54296875" style="737" customWidth="1"/>
    <col min="15863" max="15863" width="11.453125" style="737" customWidth="1"/>
    <col min="15864" max="15864" width="12.54296875" style="737" customWidth="1"/>
    <col min="15865" max="15865" width="11.453125" style="737" customWidth="1"/>
    <col min="15866" max="15866" width="30.54296875" style="737" customWidth="1"/>
    <col min="15867" max="15867" width="7.54296875" style="737" customWidth="1"/>
    <col min="15868" max="15868" width="14.453125" style="737" customWidth="1"/>
    <col min="15869" max="16117" width="11" style="737"/>
    <col min="16118" max="16118" width="32.54296875" style="737" customWidth="1"/>
    <col min="16119" max="16119" width="11.453125" style="737" customWidth="1"/>
    <col min="16120" max="16120" width="12.54296875" style="737" customWidth="1"/>
    <col min="16121" max="16121" width="11.453125" style="737" customWidth="1"/>
    <col min="16122" max="16122" width="30.54296875" style="737" customWidth="1"/>
    <col min="16123" max="16123" width="7.54296875" style="737" customWidth="1"/>
    <col min="16124" max="16124" width="14.453125" style="737" customWidth="1"/>
    <col min="16125" max="16384" width="11" style="737"/>
  </cols>
  <sheetData>
    <row r="1" spans="1:6" ht="24.75" customHeight="1">
      <c r="A1" s="733" t="s">
        <v>872</v>
      </c>
      <c r="B1" s="734"/>
      <c r="E1" s="736" t="s">
        <v>873</v>
      </c>
    </row>
    <row r="2" spans="1:6" ht="19" customHeight="1">
      <c r="E2" s="738"/>
    </row>
    <row r="3" spans="1:6" s="741" customFormat="1" ht="19" customHeight="1">
      <c r="A3" s="739" t="s">
        <v>965</v>
      </c>
      <c r="B3" s="740"/>
      <c r="C3" s="735"/>
      <c r="D3" s="1973" t="s">
        <v>966</v>
      </c>
      <c r="E3" s="1973"/>
    </row>
    <row r="4" spans="1:6" s="741" customFormat="1" ht="19" customHeight="1">
      <c r="A4" s="742" t="s">
        <v>2005</v>
      </c>
      <c r="B4" s="743"/>
      <c r="C4" s="735"/>
      <c r="D4" s="1973" t="s">
        <v>967</v>
      </c>
      <c r="E4" s="1973"/>
    </row>
    <row r="5" spans="1:6" s="741" customFormat="1" ht="13.5" customHeight="1">
      <c r="A5" s="735"/>
      <c r="C5" s="825"/>
      <c r="D5" s="735"/>
      <c r="E5" s="744"/>
    </row>
    <row r="6" spans="1:6" s="741" customFormat="1" ht="12" customHeight="1">
      <c r="A6" s="742"/>
      <c r="B6" s="743"/>
      <c r="C6" s="826"/>
      <c r="D6" s="735"/>
      <c r="E6" s="744"/>
    </row>
    <row r="7" spans="1:6">
      <c r="B7" s="745" t="s">
        <v>2309</v>
      </c>
      <c r="C7" s="745" t="s">
        <v>1865</v>
      </c>
      <c r="D7" s="745"/>
      <c r="E7" s="744"/>
    </row>
    <row r="8" spans="1:6" ht="14.25" customHeight="1">
      <c r="A8" s="743" t="s">
        <v>968</v>
      </c>
      <c r="B8" s="745"/>
      <c r="E8" s="750" t="s">
        <v>969</v>
      </c>
    </row>
    <row r="9" spans="1:6" ht="11.5" customHeight="1">
      <c r="A9" s="743"/>
      <c r="B9" s="745"/>
      <c r="E9" s="750"/>
    </row>
    <row r="10" spans="1:6" s="747" customFormat="1" ht="14.25" customHeight="1">
      <c r="A10" s="740" t="s">
        <v>970</v>
      </c>
      <c r="B10" s="752">
        <f>B16+B27</f>
        <v>1095668</v>
      </c>
      <c r="C10" s="752">
        <f>C16+C27</f>
        <v>1061256</v>
      </c>
      <c r="D10" s="752"/>
      <c r="E10" s="750" t="s">
        <v>305</v>
      </c>
    </row>
    <row r="11" spans="1:6" s="747" customFormat="1" ht="14.25" customHeight="1">
      <c r="A11" s="758" t="s">
        <v>1830</v>
      </c>
      <c r="B11" s="757">
        <v>20437</v>
      </c>
      <c r="C11" s="757">
        <v>19362</v>
      </c>
      <c r="D11" s="752">
        <f>C11/C10</f>
        <v>1.8244419819534591E-2</v>
      </c>
      <c r="E11" s="759" t="s">
        <v>1771</v>
      </c>
      <c r="F11" s="1846"/>
    </row>
    <row r="12" spans="1:6" s="747" customFormat="1" ht="14.25" customHeight="1">
      <c r="A12" s="758" t="s">
        <v>2006</v>
      </c>
      <c r="D12" s="737"/>
      <c r="E12" s="759" t="s">
        <v>2007</v>
      </c>
    </row>
    <row r="13" spans="1:6" s="747" customFormat="1" ht="14.25" customHeight="1">
      <c r="A13" s="758" t="s">
        <v>971</v>
      </c>
      <c r="B13" s="757">
        <v>561084</v>
      </c>
      <c r="C13" s="757">
        <v>544315</v>
      </c>
      <c r="D13" s="737"/>
      <c r="E13" s="759" t="s">
        <v>2008</v>
      </c>
    </row>
    <row r="14" spans="1:6" s="747" customFormat="1" ht="14.25" customHeight="1">
      <c r="A14" s="758" t="s">
        <v>570</v>
      </c>
      <c r="B14" s="757">
        <v>239020</v>
      </c>
      <c r="C14" s="757">
        <v>239477</v>
      </c>
      <c r="D14" s="737"/>
      <c r="E14" s="759" t="s">
        <v>569</v>
      </c>
    </row>
    <row r="15" spans="1:6" s="747" customFormat="1" ht="14.25" customHeight="1">
      <c r="A15" s="758" t="s">
        <v>575</v>
      </c>
      <c r="B15" s="757">
        <v>120630</v>
      </c>
      <c r="C15" s="757">
        <v>120569</v>
      </c>
      <c r="D15" s="737"/>
      <c r="E15" s="759" t="s">
        <v>574</v>
      </c>
    </row>
    <row r="16" spans="1:6" s="747" customFormat="1" ht="14.25" customHeight="1">
      <c r="A16" s="1752" t="s">
        <v>2389</v>
      </c>
      <c r="B16" s="1753">
        <v>941171</v>
      </c>
      <c r="C16" s="1753">
        <v>923723</v>
      </c>
      <c r="D16" s="1754"/>
      <c r="E16" s="1755" t="s">
        <v>2398</v>
      </c>
    </row>
    <row r="17" spans="1:5" s="747" customFormat="1" ht="14.25" customHeight="1">
      <c r="A17" s="758" t="s">
        <v>2012</v>
      </c>
      <c r="B17" s="757">
        <v>28787</v>
      </c>
      <c r="C17" s="757">
        <v>30023</v>
      </c>
      <c r="D17" s="737"/>
      <c r="E17" s="759" t="s">
        <v>1292</v>
      </c>
    </row>
    <row r="18" spans="1:5" s="747" customFormat="1" ht="14.25" customHeight="1">
      <c r="A18" s="758" t="s">
        <v>1293</v>
      </c>
      <c r="B18" s="757">
        <v>28396</v>
      </c>
      <c r="C18" s="757">
        <v>25352</v>
      </c>
      <c r="D18" s="737"/>
      <c r="E18" s="759" t="s">
        <v>2394</v>
      </c>
    </row>
    <row r="19" spans="1:5" s="747" customFormat="1" ht="14.25" customHeight="1">
      <c r="A19" s="758" t="s">
        <v>2013</v>
      </c>
      <c r="B19" s="757">
        <v>1850</v>
      </c>
      <c r="C19" s="757">
        <v>1700</v>
      </c>
      <c r="D19" s="737"/>
      <c r="E19" s="759" t="s">
        <v>1296</v>
      </c>
    </row>
    <row r="20" spans="1:5" s="747" customFormat="1" ht="14.25" customHeight="1">
      <c r="A20" s="758" t="s">
        <v>1297</v>
      </c>
      <c r="B20" s="757">
        <v>29675</v>
      </c>
      <c r="C20" s="757">
        <v>27568</v>
      </c>
      <c r="D20" s="737"/>
      <c r="E20" s="759" t="s">
        <v>1298</v>
      </c>
    </row>
    <row r="21" spans="1:5" s="747" customFormat="1" ht="14.25" customHeight="1">
      <c r="A21" s="758" t="s">
        <v>974</v>
      </c>
      <c r="B21" s="757">
        <v>22966</v>
      </c>
      <c r="C21" s="757">
        <v>20872</v>
      </c>
      <c r="D21" s="737"/>
      <c r="E21" s="759" t="s">
        <v>975</v>
      </c>
    </row>
    <row r="22" spans="1:5" s="747" customFormat="1" ht="14.25" customHeight="1">
      <c r="A22" s="758" t="s">
        <v>976</v>
      </c>
      <c r="B22" s="757">
        <v>21299</v>
      </c>
      <c r="C22" s="757">
        <v>12791</v>
      </c>
      <c r="D22" s="1464"/>
      <c r="E22" s="759" t="s">
        <v>977</v>
      </c>
    </row>
    <row r="23" spans="1:5" s="747" customFormat="1" ht="14.25" customHeight="1">
      <c r="A23" s="758" t="s">
        <v>978</v>
      </c>
      <c r="B23" s="757">
        <v>259</v>
      </c>
      <c r="C23" s="757">
        <v>277</v>
      </c>
      <c r="D23" s="737"/>
      <c r="E23" s="759" t="s">
        <v>979</v>
      </c>
    </row>
    <row r="24" spans="1:5" s="747" customFormat="1" ht="14.25" customHeight="1">
      <c r="A24" s="758" t="s">
        <v>1884</v>
      </c>
      <c r="B24" s="757">
        <v>19581</v>
      </c>
      <c r="C24" s="757">
        <v>17555</v>
      </c>
      <c r="D24" s="737"/>
      <c r="E24" s="759" t="s">
        <v>581</v>
      </c>
    </row>
    <row r="25" spans="1:5" s="747" customFormat="1" ht="14.25" customHeight="1">
      <c r="A25" s="758" t="s">
        <v>2009</v>
      </c>
      <c r="B25" s="757">
        <v>882</v>
      </c>
      <c r="C25" s="757">
        <v>857</v>
      </c>
      <c r="D25" s="737"/>
      <c r="E25" s="759" t="s">
        <v>1773</v>
      </c>
    </row>
    <row r="26" spans="1:5" s="747" customFormat="1" ht="14.25" customHeight="1">
      <c r="A26" s="758" t="s">
        <v>1831</v>
      </c>
      <c r="B26" s="757">
        <v>802</v>
      </c>
      <c r="C26" s="757">
        <v>538</v>
      </c>
      <c r="E26" s="759" t="s">
        <v>1775</v>
      </c>
    </row>
    <row r="27" spans="1:5" s="747" customFormat="1" ht="14.25" customHeight="1">
      <c r="A27" s="1756" t="s">
        <v>2399</v>
      </c>
      <c r="B27" s="1753">
        <v>154497</v>
      </c>
      <c r="C27" s="1757">
        <v>137533</v>
      </c>
      <c r="D27" s="1754"/>
      <c r="E27" s="1758" t="s">
        <v>2400</v>
      </c>
    </row>
    <row r="28" spans="1:5" s="747" customFormat="1" ht="14.25" customHeight="1">
      <c r="A28" s="735"/>
      <c r="B28" s="757"/>
      <c r="D28" s="737"/>
      <c r="E28" s="746"/>
    </row>
    <row r="29" spans="1:5" s="747" customFormat="1" ht="14.25" customHeight="1">
      <c r="A29" s="740" t="s">
        <v>980</v>
      </c>
      <c r="B29" s="828">
        <f>B35+B46</f>
        <v>587123</v>
      </c>
      <c r="C29" s="828">
        <f>C35+C46</f>
        <v>558737</v>
      </c>
      <c r="D29" s="752"/>
      <c r="E29" s="788" t="s">
        <v>278</v>
      </c>
    </row>
    <row r="30" spans="1:5" s="747" customFormat="1" ht="14.25" customHeight="1">
      <c r="A30" s="758" t="s">
        <v>1830</v>
      </c>
      <c r="B30" s="757">
        <v>9063</v>
      </c>
      <c r="C30" s="757">
        <v>8466</v>
      </c>
      <c r="D30" s="752"/>
      <c r="E30" s="759" t="s">
        <v>1771</v>
      </c>
    </row>
    <row r="31" spans="1:5" s="747" customFormat="1" ht="14.25" customHeight="1">
      <c r="A31" s="754" t="s">
        <v>2006</v>
      </c>
      <c r="D31" s="737"/>
      <c r="E31" s="759" t="s">
        <v>2007</v>
      </c>
    </row>
    <row r="32" spans="1:5" s="747" customFormat="1" ht="14.25" customHeight="1">
      <c r="A32" s="758" t="s">
        <v>2010</v>
      </c>
      <c r="B32" s="757">
        <v>287322</v>
      </c>
      <c r="C32" s="757">
        <v>274813</v>
      </c>
      <c r="D32" s="737"/>
      <c r="E32" s="748" t="s">
        <v>2011</v>
      </c>
    </row>
    <row r="33" spans="1:5" s="747" customFormat="1" ht="14.15" customHeight="1">
      <c r="A33" s="754" t="s">
        <v>570</v>
      </c>
      <c r="B33" s="757">
        <v>131626</v>
      </c>
      <c r="C33" s="757">
        <v>129646</v>
      </c>
      <c r="D33" s="737"/>
      <c r="E33" s="759" t="s">
        <v>569</v>
      </c>
    </row>
    <row r="34" spans="1:5" s="747" customFormat="1" ht="14.25" customHeight="1">
      <c r="A34" s="754" t="s">
        <v>575</v>
      </c>
      <c r="B34" s="757">
        <f>66671+93</f>
        <v>66764</v>
      </c>
      <c r="C34" s="757">
        <v>65369</v>
      </c>
      <c r="D34" s="737"/>
      <c r="E34" s="759" t="s">
        <v>574</v>
      </c>
    </row>
    <row r="35" spans="1:5" s="747" customFormat="1" ht="14.25" customHeight="1">
      <c r="A35" s="1752" t="s">
        <v>2389</v>
      </c>
      <c r="B35" s="1753">
        <f>SUM(B30:B34)</f>
        <v>494775</v>
      </c>
      <c r="C35" s="1753">
        <f>SUM(C30:C34)</f>
        <v>478294</v>
      </c>
      <c r="D35" s="1759"/>
      <c r="E35" s="1755" t="s">
        <v>2398</v>
      </c>
    </row>
    <row r="36" spans="1:5" s="751" customFormat="1" ht="14.25" customHeight="1">
      <c r="A36" s="754" t="s">
        <v>2012</v>
      </c>
      <c r="B36" s="757">
        <v>16733</v>
      </c>
      <c r="C36" s="757">
        <v>17348</v>
      </c>
      <c r="D36" s="737"/>
      <c r="E36" s="759" t="s">
        <v>1292</v>
      </c>
    </row>
    <row r="37" spans="1:5" s="751" customFormat="1" ht="14.25" customHeight="1">
      <c r="A37" s="754" t="s">
        <v>1293</v>
      </c>
      <c r="B37" s="757">
        <v>16567</v>
      </c>
      <c r="C37" s="757">
        <v>14929</v>
      </c>
      <c r="D37" s="737"/>
      <c r="E37" s="759" t="s">
        <v>1294</v>
      </c>
    </row>
    <row r="38" spans="1:5" s="751" customFormat="1" ht="14.25" customHeight="1">
      <c r="A38" s="754" t="s">
        <v>2013</v>
      </c>
      <c r="B38" s="757">
        <v>1037</v>
      </c>
      <c r="C38" s="757">
        <v>976</v>
      </c>
      <c r="D38" s="737"/>
      <c r="E38" s="759" t="s">
        <v>1296</v>
      </c>
    </row>
    <row r="39" spans="1:5" s="751" customFormat="1" ht="14.25" customHeight="1">
      <c r="A39" s="758" t="s">
        <v>1297</v>
      </c>
      <c r="B39" s="757">
        <v>15241</v>
      </c>
      <c r="C39" s="757">
        <v>13871</v>
      </c>
      <c r="D39" s="737"/>
      <c r="E39" s="759" t="s">
        <v>1298</v>
      </c>
    </row>
    <row r="40" spans="1:5" s="751" customFormat="1" ht="14.25" customHeight="1">
      <c r="A40" s="758" t="s">
        <v>974</v>
      </c>
      <c r="B40" s="757">
        <v>14310</v>
      </c>
      <c r="C40" s="757">
        <v>13225</v>
      </c>
      <c r="D40" s="737"/>
      <c r="E40" s="759" t="s">
        <v>975</v>
      </c>
    </row>
    <row r="41" spans="1:5" s="751" customFormat="1" ht="14.25" customHeight="1">
      <c r="A41" s="758" t="s">
        <v>976</v>
      </c>
      <c r="B41" s="757">
        <v>16075</v>
      </c>
      <c r="C41" s="757">
        <v>9183</v>
      </c>
      <c r="D41" s="1464"/>
      <c r="E41" s="759" t="s">
        <v>977</v>
      </c>
    </row>
    <row r="42" spans="1:5" s="751" customFormat="1" ht="14.25" customHeight="1">
      <c r="A42" s="758" t="s">
        <v>978</v>
      </c>
      <c r="B42" s="757">
        <v>156</v>
      </c>
      <c r="C42" s="757">
        <v>164</v>
      </c>
      <c r="D42" s="737"/>
      <c r="E42" s="759" t="s">
        <v>979</v>
      </c>
    </row>
    <row r="43" spans="1:5" s="751" customFormat="1" ht="14.25" customHeight="1">
      <c r="A43" s="758" t="s">
        <v>1884</v>
      </c>
      <c r="B43" s="757">
        <v>11209</v>
      </c>
      <c r="C43" s="757">
        <v>9845</v>
      </c>
      <c r="D43" s="737"/>
      <c r="E43" s="759" t="s">
        <v>581</v>
      </c>
    </row>
    <row r="44" spans="1:5" s="751" customFormat="1" ht="14.25" customHeight="1">
      <c r="A44" s="758" t="s">
        <v>2009</v>
      </c>
      <c r="B44" s="757">
        <v>666</v>
      </c>
      <c r="C44" s="757">
        <v>652</v>
      </c>
      <c r="D44" s="737"/>
      <c r="E44" s="759" t="s">
        <v>1773</v>
      </c>
    </row>
    <row r="45" spans="1:5" s="751" customFormat="1" ht="14.25" customHeight="1">
      <c r="A45" s="758" t="s">
        <v>1831</v>
      </c>
      <c r="B45" s="757">
        <v>354</v>
      </c>
      <c r="C45" s="757">
        <v>250</v>
      </c>
      <c r="D45" s="747"/>
      <c r="E45" s="759" t="s">
        <v>1775</v>
      </c>
    </row>
    <row r="46" spans="1:5" s="751" customFormat="1" ht="14.25" customHeight="1">
      <c r="A46" s="1756" t="s">
        <v>2399</v>
      </c>
      <c r="B46" s="1753">
        <f>SUM(B36:B45)</f>
        <v>92348</v>
      </c>
      <c r="C46" s="1753">
        <f>SUM(C36:C45)</f>
        <v>80443</v>
      </c>
      <c r="D46" s="1754"/>
      <c r="E46" s="1758" t="s">
        <v>2400</v>
      </c>
    </row>
    <row r="47" spans="1:5" s="751" customFormat="1" ht="14.25" customHeight="1">
      <c r="A47" s="774" t="s">
        <v>981</v>
      </c>
      <c r="B47" s="774"/>
      <c r="C47" s="778"/>
      <c r="D47" s="778"/>
      <c r="E47" s="780" t="s">
        <v>982</v>
      </c>
    </row>
    <row r="48" spans="1:5" s="751" customFormat="1" ht="14.25" customHeight="1">
      <c r="A48" s="774" t="s">
        <v>983</v>
      </c>
      <c r="B48" s="774"/>
      <c r="C48" s="778"/>
      <c r="D48" s="778"/>
      <c r="E48" s="780" t="s">
        <v>984</v>
      </c>
    </row>
    <row r="49" spans="1:5" s="747" customFormat="1" ht="15.75" customHeight="1">
      <c r="A49" s="764" t="s">
        <v>886</v>
      </c>
      <c r="B49" s="765"/>
      <c r="C49" s="225"/>
      <c r="D49" s="225"/>
      <c r="E49" s="766" t="s">
        <v>887</v>
      </c>
    </row>
    <row r="50" spans="1:5" s="747" customFormat="1" ht="34.5" customHeight="1">
      <c r="A50" s="31" t="s">
        <v>1980</v>
      </c>
      <c r="B50" s="769"/>
      <c r="C50" s="1599"/>
      <c r="D50" s="1599"/>
      <c r="E50" s="32" t="s">
        <v>2395</v>
      </c>
    </row>
    <row r="51" spans="1:5" s="780" customFormat="1" ht="12.75" customHeight="1">
      <c r="A51" s="772"/>
      <c r="B51" s="773"/>
      <c r="C51" s="774"/>
      <c r="D51" s="778"/>
      <c r="E51" s="775"/>
    </row>
    <row r="52" spans="1:5" s="780" customFormat="1" ht="12.75" customHeight="1">
      <c r="A52" s="776"/>
      <c r="B52" s="776"/>
      <c r="C52" s="776"/>
      <c r="D52" s="776"/>
      <c r="E52" s="776"/>
    </row>
    <row r="53" spans="1:5" s="110" customFormat="1" ht="12.75" customHeight="1">
      <c r="A53" s="735"/>
      <c r="B53" s="735"/>
      <c r="C53" s="735"/>
      <c r="D53" s="735"/>
      <c r="E53" s="225"/>
    </row>
    <row r="54" spans="1:5" s="771" customFormat="1" ht="12.75" customHeight="1">
      <c r="A54" s="735"/>
      <c r="B54" s="735"/>
      <c r="C54" s="735"/>
      <c r="D54" s="735"/>
      <c r="E54" s="225"/>
    </row>
    <row r="55" spans="1:5" s="110" customFormat="1" ht="12.75" customHeight="1">
      <c r="A55" s="735"/>
      <c r="B55" s="735"/>
      <c r="C55" s="735"/>
      <c r="D55" s="735"/>
      <c r="E55" s="225"/>
    </row>
    <row r="56" spans="1:5" ht="12.75" customHeight="1"/>
    <row r="57" spans="1:5" ht="12.75" customHeight="1"/>
    <row r="58" spans="1:5" ht="12.75" customHeight="1"/>
    <row r="59" spans="1:5" ht="12.75" customHeight="1"/>
    <row r="60" spans="1:5" ht="12.75" customHeight="1"/>
    <row r="61" spans="1:5" ht="12.75" customHeight="1"/>
    <row r="62" spans="1:5" ht="12.75" customHeight="1"/>
    <row r="63" spans="1:5" ht="12.75" customHeight="1"/>
    <row r="64" spans="1:5" ht="12.75" customHeight="1"/>
    <row r="65" ht="12.75" customHeight="1"/>
  </sheetData>
  <mergeCells count="2">
    <mergeCell ref="D3:E3"/>
    <mergeCell ref="D4:E4"/>
  </mergeCells>
  <printOptions gridLinesSet="0"/>
  <pageMargins left="0.78740157480314965" right="0.55118110236220474" top="1.1811023622047245" bottom="0.98425196850393704" header="0.51181102362204722" footer="0.51181102362204722"/>
  <pageSetup paperSize="9" scale="90" pageOrder="overThenDown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syncVertical="1" syncRef="A201">
    <tabColor rgb="FFFFFF00"/>
  </sheetPr>
  <dimension ref="A1:DK235"/>
  <sheetViews>
    <sheetView showGridLines="0" topLeftCell="A201" zoomScalePageLayoutView="80" workbookViewId="0">
      <selection activeCell="F15" sqref="F15"/>
    </sheetView>
  </sheetViews>
  <sheetFormatPr defaultColWidth="10.90625" defaultRowHeight="13"/>
  <cols>
    <col min="1" max="1" width="53.453125" style="830" customWidth="1"/>
    <col min="2" max="2" width="21.1796875" style="830" customWidth="1"/>
    <col min="3" max="3" width="14.54296875" style="830" customWidth="1"/>
    <col min="4" max="4" width="20.81640625" style="830" customWidth="1"/>
    <col min="5" max="5" width="5" style="830" customWidth="1"/>
    <col min="6" max="7" width="1.453125" style="830" customWidth="1"/>
    <col min="8" max="8" width="44.1796875" style="830" customWidth="1"/>
    <col min="9" max="9" width="4.54296875" style="830" customWidth="1"/>
    <col min="10" max="223" width="11.453125" style="832"/>
    <col min="224" max="224" width="43.54296875" style="832" customWidth="1"/>
    <col min="225" max="225" width="6.54296875" style="832" customWidth="1"/>
    <col min="226" max="226" width="10.81640625" style="832" customWidth="1"/>
    <col min="227" max="227" width="9.453125" style="832" customWidth="1"/>
    <col min="228" max="228" width="5" style="832" customWidth="1"/>
    <col min="229" max="230" width="1.453125" style="832" customWidth="1"/>
    <col min="231" max="231" width="30.54296875" style="832" customWidth="1"/>
    <col min="232" max="232" width="4.54296875" style="832" customWidth="1"/>
    <col min="233" max="233" width="19.453125" style="832" customWidth="1"/>
    <col min="234" max="238" width="11" style="832" customWidth="1"/>
    <col min="239" max="239" width="25.81640625" style="832" customWidth="1"/>
    <col min="240" max="245" width="11" style="832" customWidth="1"/>
    <col min="246" max="246" width="14.453125" style="832" customWidth="1"/>
    <col min="247" max="247" width="4.1796875" style="832" customWidth="1"/>
    <col min="248" max="248" width="13.453125" style="832" customWidth="1"/>
    <col min="249" max="249" width="28.1796875" style="832" customWidth="1"/>
    <col min="250" max="250" width="11" style="832" customWidth="1"/>
    <col min="251" max="251" width="14.453125" style="832" customWidth="1"/>
    <col min="252" max="252" width="4.1796875" style="832" customWidth="1"/>
    <col min="253" max="254" width="11" style="832" customWidth="1"/>
    <col min="255" max="255" width="14.453125" style="832" customWidth="1"/>
    <col min="256" max="256" width="4.1796875" style="832" customWidth="1"/>
    <col min="257" max="257" width="14.453125" style="832" customWidth="1"/>
    <col min="258" max="479" width="11.453125" style="832"/>
    <col min="480" max="480" width="43.54296875" style="832" customWidth="1"/>
    <col min="481" max="481" width="6.54296875" style="832" customWidth="1"/>
    <col min="482" max="482" width="10.81640625" style="832" customWidth="1"/>
    <col min="483" max="483" width="9.453125" style="832" customWidth="1"/>
    <col min="484" max="484" width="5" style="832" customWidth="1"/>
    <col min="485" max="486" width="1.453125" style="832" customWidth="1"/>
    <col min="487" max="487" width="30.54296875" style="832" customWidth="1"/>
    <col min="488" max="488" width="4.54296875" style="832" customWidth="1"/>
    <col min="489" max="489" width="19.453125" style="832" customWidth="1"/>
    <col min="490" max="494" width="11" style="832" customWidth="1"/>
    <col min="495" max="495" width="25.81640625" style="832" customWidth="1"/>
    <col min="496" max="501" width="11" style="832" customWidth="1"/>
    <col min="502" max="502" width="14.453125" style="832" customWidth="1"/>
    <col min="503" max="503" width="4.1796875" style="832" customWidth="1"/>
    <col min="504" max="504" width="13.453125" style="832" customWidth="1"/>
    <col min="505" max="505" width="28.1796875" style="832" customWidth="1"/>
    <col min="506" max="506" width="11" style="832" customWidth="1"/>
    <col min="507" max="507" width="14.453125" style="832" customWidth="1"/>
    <col min="508" max="508" width="4.1796875" style="832" customWidth="1"/>
    <col min="509" max="510" width="11" style="832" customWidth="1"/>
    <col min="511" max="511" width="14.453125" style="832" customWidth="1"/>
    <col min="512" max="512" width="4.1796875" style="832" customWidth="1"/>
    <col min="513" max="513" width="14.453125" style="832" customWidth="1"/>
    <col min="514" max="735" width="11.453125" style="832"/>
    <col min="736" max="736" width="43.54296875" style="832" customWidth="1"/>
    <col min="737" max="737" width="6.54296875" style="832" customWidth="1"/>
    <col min="738" max="738" width="10.81640625" style="832" customWidth="1"/>
    <col min="739" max="739" width="9.453125" style="832" customWidth="1"/>
    <col min="740" max="740" width="5" style="832" customWidth="1"/>
    <col min="741" max="742" width="1.453125" style="832" customWidth="1"/>
    <col min="743" max="743" width="30.54296875" style="832" customWidth="1"/>
    <col min="744" max="744" width="4.54296875" style="832" customWidth="1"/>
    <col min="745" max="745" width="19.453125" style="832" customWidth="1"/>
    <col min="746" max="750" width="11" style="832" customWidth="1"/>
    <col min="751" max="751" width="25.81640625" style="832" customWidth="1"/>
    <col min="752" max="757" width="11" style="832" customWidth="1"/>
    <col min="758" max="758" width="14.453125" style="832" customWidth="1"/>
    <col min="759" max="759" width="4.1796875" style="832" customWidth="1"/>
    <col min="760" max="760" width="13.453125" style="832" customWidth="1"/>
    <col min="761" max="761" width="28.1796875" style="832" customWidth="1"/>
    <col min="762" max="762" width="11" style="832" customWidth="1"/>
    <col min="763" max="763" width="14.453125" style="832" customWidth="1"/>
    <col min="764" max="764" width="4.1796875" style="832" customWidth="1"/>
    <col min="765" max="766" width="11" style="832" customWidth="1"/>
    <col min="767" max="767" width="14.453125" style="832" customWidth="1"/>
    <col min="768" max="768" width="4.1796875" style="832" customWidth="1"/>
    <col min="769" max="769" width="14.453125" style="832" customWidth="1"/>
    <col min="770" max="991" width="11.453125" style="832"/>
    <col min="992" max="992" width="43.54296875" style="832" customWidth="1"/>
    <col min="993" max="993" width="6.54296875" style="832" customWidth="1"/>
    <col min="994" max="994" width="10.81640625" style="832" customWidth="1"/>
    <col min="995" max="995" width="9.453125" style="832" customWidth="1"/>
    <col min="996" max="996" width="5" style="832" customWidth="1"/>
    <col min="997" max="998" width="1.453125" style="832" customWidth="1"/>
    <col min="999" max="999" width="30.54296875" style="832" customWidth="1"/>
    <col min="1000" max="1000" width="4.54296875" style="832" customWidth="1"/>
    <col min="1001" max="1001" width="19.453125" style="832" customWidth="1"/>
    <col min="1002" max="1006" width="11" style="832" customWidth="1"/>
    <col min="1007" max="1007" width="25.81640625" style="832" customWidth="1"/>
    <col min="1008" max="1013" width="11" style="832" customWidth="1"/>
    <col min="1014" max="1014" width="14.453125" style="832" customWidth="1"/>
    <col min="1015" max="1015" width="4.1796875" style="832" customWidth="1"/>
    <col min="1016" max="1016" width="13.453125" style="832" customWidth="1"/>
    <col min="1017" max="1017" width="28.1796875" style="832" customWidth="1"/>
    <col min="1018" max="1018" width="11" style="832" customWidth="1"/>
    <col min="1019" max="1019" width="14.453125" style="832" customWidth="1"/>
    <col min="1020" max="1020" width="4.1796875" style="832" customWidth="1"/>
    <col min="1021" max="1022" width="11" style="832" customWidth="1"/>
    <col min="1023" max="1023" width="14.453125" style="832" customWidth="1"/>
    <col min="1024" max="1024" width="4.1796875" style="832" customWidth="1"/>
    <col min="1025" max="1025" width="14.453125" style="832" customWidth="1"/>
    <col min="1026" max="1247" width="11.453125" style="832"/>
    <col min="1248" max="1248" width="43.54296875" style="832" customWidth="1"/>
    <col min="1249" max="1249" width="6.54296875" style="832" customWidth="1"/>
    <col min="1250" max="1250" width="10.81640625" style="832" customWidth="1"/>
    <col min="1251" max="1251" width="9.453125" style="832" customWidth="1"/>
    <col min="1252" max="1252" width="5" style="832" customWidth="1"/>
    <col min="1253" max="1254" width="1.453125" style="832" customWidth="1"/>
    <col min="1255" max="1255" width="30.54296875" style="832" customWidth="1"/>
    <col min="1256" max="1256" width="4.54296875" style="832" customWidth="1"/>
    <col min="1257" max="1257" width="19.453125" style="832" customWidth="1"/>
    <col min="1258" max="1262" width="11" style="832" customWidth="1"/>
    <col min="1263" max="1263" width="25.81640625" style="832" customWidth="1"/>
    <col min="1264" max="1269" width="11" style="832" customWidth="1"/>
    <col min="1270" max="1270" width="14.453125" style="832" customWidth="1"/>
    <col min="1271" max="1271" width="4.1796875" style="832" customWidth="1"/>
    <col min="1272" max="1272" width="13.453125" style="832" customWidth="1"/>
    <col min="1273" max="1273" width="28.1796875" style="832" customWidth="1"/>
    <col min="1274" max="1274" width="11" style="832" customWidth="1"/>
    <col min="1275" max="1275" width="14.453125" style="832" customWidth="1"/>
    <col min="1276" max="1276" width="4.1796875" style="832" customWidth="1"/>
    <col min="1277" max="1278" width="11" style="832" customWidth="1"/>
    <col min="1279" max="1279" width="14.453125" style="832" customWidth="1"/>
    <col min="1280" max="1280" width="4.1796875" style="832" customWidth="1"/>
    <col min="1281" max="1281" width="14.453125" style="832" customWidth="1"/>
    <col min="1282" max="1503" width="11.453125" style="832"/>
    <col min="1504" max="1504" width="43.54296875" style="832" customWidth="1"/>
    <col min="1505" max="1505" width="6.54296875" style="832" customWidth="1"/>
    <col min="1506" max="1506" width="10.81640625" style="832" customWidth="1"/>
    <col min="1507" max="1507" width="9.453125" style="832" customWidth="1"/>
    <col min="1508" max="1508" width="5" style="832" customWidth="1"/>
    <col min="1509" max="1510" width="1.453125" style="832" customWidth="1"/>
    <col min="1511" max="1511" width="30.54296875" style="832" customWidth="1"/>
    <col min="1512" max="1512" width="4.54296875" style="832" customWidth="1"/>
    <col min="1513" max="1513" width="19.453125" style="832" customWidth="1"/>
    <col min="1514" max="1518" width="11" style="832" customWidth="1"/>
    <col min="1519" max="1519" width="25.81640625" style="832" customWidth="1"/>
    <col min="1520" max="1525" width="11" style="832" customWidth="1"/>
    <col min="1526" max="1526" width="14.453125" style="832" customWidth="1"/>
    <col min="1527" max="1527" width="4.1796875" style="832" customWidth="1"/>
    <col min="1528" max="1528" width="13.453125" style="832" customWidth="1"/>
    <col min="1529" max="1529" width="28.1796875" style="832" customWidth="1"/>
    <col min="1530" max="1530" width="11" style="832" customWidth="1"/>
    <col min="1531" max="1531" width="14.453125" style="832" customWidth="1"/>
    <col min="1532" max="1532" width="4.1796875" style="832" customWidth="1"/>
    <col min="1533" max="1534" width="11" style="832" customWidth="1"/>
    <col min="1535" max="1535" width="14.453125" style="832" customWidth="1"/>
    <col min="1536" max="1536" width="4.1796875" style="832" customWidth="1"/>
    <col min="1537" max="1537" width="14.453125" style="832" customWidth="1"/>
    <col min="1538" max="1759" width="11.453125" style="832"/>
    <col min="1760" max="1760" width="43.54296875" style="832" customWidth="1"/>
    <col min="1761" max="1761" width="6.54296875" style="832" customWidth="1"/>
    <col min="1762" max="1762" width="10.81640625" style="832" customWidth="1"/>
    <col min="1763" max="1763" width="9.453125" style="832" customWidth="1"/>
    <col min="1764" max="1764" width="5" style="832" customWidth="1"/>
    <col min="1765" max="1766" width="1.453125" style="832" customWidth="1"/>
    <col min="1767" max="1767" width="30.54296875" style="832" customWidth="1"/>
    <col min="1768" max="1768" width="4.54296875" style="832" customWidth="1"/>
    <col min="1769" max="1769" width="19.453125" style="832" customWidth="1"/>
    <col min="1770" max="1774" width="11" style="832" customWidth="1"/>
    <col min="1775" max="1775" width="25.81640625" style="832" customWidth="1"/>
    <col min="1776" max="1781" width="11" style="832" customWidth="1"/>
    <col min="1782" max="1782" width="14.453125" style="832" customWidth="1"/>
    <col min="1783" max="1783" width="4.1796875" style="832" customWidth="1"/>
    <col min="1784" max="1784" width="13.453125" style="832" customWidth="1"/>
    <col min="1785" max="1785" width="28.1796875" style="832" customWidth="1"/>
    <col min="1786" max="1786" width="11" style="832" customWidth="1"/>
    <col min="1787" max="1787" width="14.453125" style="832" customWidth="1"/>
    <col min="1788" max="1788" width="4.1796875" style="832" customWidth="1"/>
    <col min="1789" max="1790" width="11" style="832" customWidth="1"/>
    <col min="1791" max="1791" width="14.453125" style="832" customWidth="1"/>
    <col min="1792" max="1792" width="4.1796875" style="832" customWidth="1"/>
    <col min="1793" max="1793" width="14.453125" style="832" customWidth="1"/>
    <col min="1794" max="2015" width="11.453125" style="832"/>
    <col min="2016" max="2016" width="43.54296875" style="832" customWidth="1"/>
    <col min="2017" max="2017" width="6.54296875" style="832" customWidth="1"/>
    <col min="2018" max="2018" width="10.81640625" style="832" customWidth="1"/>
    <col min="2019" max="2019" width="9.453125" style="832" customWidth="1"/>
    <col min="2020" max="2020" width="5" style="832" customWidth="1"/>
    <col min="2021" max="2022" width="1.453125" style="832" customWidth="1"/>
    <col min="2023" max="2023" width="30.54296875" style="832" customWidth="1"/>
    <col min="2024" max="2024" width="4.54296875" style="832" customWidth="1"/>
    <col min="2025" max="2025" width="19.453125" style="832" customWidth="1"/>
    <col min="2026" max="2030" width="11" style="832" customWidth="1"/>
    <col min="2031" max="2031" width="25.81640625" style="832" customWidth="1"/>
    <col min="2032" max="2037" width="11" style="832" customWidth="1"/>
    <col min="2038" max="2038" width="14.453125" style="832" customWidth="1"/>
    <col min="2039" max="2039" width="4.1796875" style="832" customWidth="1"/>
    <col min="2040" max="2040" width="13.453125" style="832" customWidth="1"/>
    <col min="2041" max="2041" width="28.1796875" style="832" customWidth="1"/>
    <col min="2042" max="2042" width="11" style="832" customWidth="1"/>
    <col min="2043" max="2043" width="14.453125" style="832" customWidth="1"/>
    <col min="2044" max="2044" width="4.1796875" style="832" customWidth="1"/>
    <col min="2045" max="2046" width="11" style="832" customWidth="1"/>
    <col min="2047" max="2047" width="14.453125" style="832" customWidth="1"/>
    <col min="2048" max="2048" width="4.1796875" style="832" customWidth="1"/>
    <col min="2049" max="2049" width="14.453125" style="832" customWidth="1"/>
    <col min="2050" max="2271" width="11.453125" style="832"/>
    <col min="2272" max="2272" width="43.54296875" style="832" customWidth="1"/>
    <col min="2273" max="2273" width="6.54296875" style="832" customWidth="1"/>
    <col min="2274" max="2274" width="10.81640625" style="832" customWidth="1"/>
    <col min="2275" max="2275" width="9.453125" style="832" customWidth="1"/>
    <col min="2276" max="2276" width="5" style="832" customWidth="1"/>
    <col min="2277" max="2278" width="1.453125" style="832" customWidth="1"/>
    <col min="2279" max="2279" width="30.54296875" style="832" customWidth="1"/>
    <col min="2280" max="2280" width="4.54296875" style="832" customWidth="1"/>
    <col min="2281" max="2281" width="19.453125" style="832" customWidth="1"/>
    <col min="2282" max="2286" width="11" style="832" customWidth="1"/>
    <col min="2287" max="2287" width="25.81640625" style="832" customWidth="1"/>
    <col min="2288" max="2293" width="11" style="832" customWidth="1"/>
    <col min="2294" max="2294" width="14.453125" style="832" customWidth="1"/>
    <col min="2295" max="2295" width="4.1796875" style="832" customWidth="1"/>
    <col min="2296" max="2296" width="13.453125" style="832" customWidth="1"/>
    <col min="2297" max="2297" width="28.1796875" style="832" customWidth="1"/>
    <col min="2298" max="2298" width="11" style="832" customWidth="1"/>
    <col min="2299" max="2299" width="14.453125" style="832" customWidth="1"/>
    <col min="2300" max="2300" width="4.1796875" style="832" customWidth="1"/>
    <col min="2301" max="2302" width="11" style="832" customWidth="1"/>
    <col min="2303" max="2303" width="14.453125" style="832" customWidth="1"/>
    <col min="2304" max="2304" width="4.1796875" style="832" customWidth="1"/>
    <col min="2305" max="2305" width="14.453125" style="832" customWidth="1"/>
    <col min="2306" max="2527" width="11.453125" style="832"/>
    <col min="2528" max="2528" width="43.54296875" style="832" customWidth="1"/>
    <col min="2529" max="2529" width="6.54296875" style="832" customWidth="1"/>
    <col min="2530" max="2530" width="10.81640625" style="832" customWidth="1"/>
    <col min="2531" max="2531" width="9.453125" style="832" customWidth="1"/>
    <col min="2532" max="2532" width="5" style="832" customWidth="1"/>
    <col min="2533" max="2534" width="1.453125" style="832" customWidth="1"/>
    <col min="2535" max="2535" width="30.54296875" style="832" customWidth="1"/>
    <col min="2536" max="2536" width="4.54296875" style="832" customWidth="1"/>
    <col min="2537" max="2537" width="19.453125" style="832" customWidth="1"/>
    <col min="2538" max="2542" width="11" style="832" customWidth="1"/>
    <col min="2543" max="2543" width="25.81640625" style="832" customWidth="1"/>
    <col min="2544" max="2549" width="11" style="832" customWidth="1"/>
    <col min="2550" max="2550" width="14.453125" style="832" customWidth="1"/>
    <col min="2551" max="2551" width="4.1796875" style="832" customWidth="1"/>
    <col min="2552" max="2552" width="13.453125" style="832" customWidth="1"/>
    <col min="2553" max="2553" width="28.1796875" style="832" customWidth="1"/>
    <col min="2554" max="2554" width="11" style="832" customWidth="1"/>
    <col min="2555" max="2555" width="14.453125" style="832" customWidth="1"/>
    <col min="2556" max="2556" width="4.1796875" style="832" customWidth="1"/>
    <col min="2557" max="2558" width="11" style="832" customWidth="1"/>
    <col min="2559" max="2559" width="14.453125" style="832" customWidth="1"/>
    <col min="2560" max="2560" width="4.1796875" style="832" customWidth="1"/>
    <col min="2561" max="2561" width="14.453125" style="832" customWidth="1"/>
    <col min="2562" max="2783" width="11.453125" style="832"/>
    <col min="2784" max="2784" width="43.54296875" style="832" customWidth="1"/>
    <col min="2785" max="2785" width="6.54296875" style="832" customWidth="1"/>
    <col min="2786" max="2786" width="10.81640625" style="832" customWidth="1"/>
    <col min="2787" max="2787" width="9.453125" style="832" customWidth="1"/>
    <col min="2788" max="2788" width="5" style="832" customWidth="1"/>
    <col min="2789" max="2790" width="1.453125" style="832" customWidth="1"/>
    <col min="2791" max="2791" width="30.54296875" style="832" customWidth="1"/>
    <col min="2792" max="2792" width="4.54296875" style="832" customWidth="1"/>
    <col min="2793" max="2793" width="19.453125" style="832" customWidth="1"/>
    <col min="2794" max="2798" width="11" style="832" customWidth="1"/>
    <col min="2799" max="2799" width="25.81640625" style="832" customWidth="1"/>
    <col min="2800" max="2805" width="11" style="832" customWidth="1"/>
    <col min="2806" max="2806" width="14.453125" style="832" customWidth="1"/>
    <col min="2807" max="2807" width="4.1796875" style="832" customWidth="1"/>
    <col min="2808" max="2808" width="13.453125" style="832" customWidth="1"/>
    <col min="2809" max="2809" width="28.1796875" style="832" customWidth="1"/>
    <col min="2810" max="2810" width="11" style="832" customWidth="1"/>
    <col min="2811" max="2811" width="14.453125" style="832" customWidth="1"/>
    <col min="2812" max="2812" width="4.1796875" style="832" customWidth="1"/>
    <col min="2813" max="2814" width="11" style="832" customWidth="1"/>
    <col min="2815" max="2815" width="14.453125" style="832" customWidth="1"/>
    <col min="2816" max="2816" width="4.1796875" style="832" customWidth="1"/>
    <col min="2817" max="2817" width="14.453125" style="832" customWidth="1"/>
    <col min="2818" max="3039" width="11.453125" style="832"/>
    <col min="3040" max="3040" width="43.54296875" style="832" customWidth="1"/>
    <col min="3041" max="3041" width="6.54296875" style="832" customWidth="1"/>
    <col min="3042" max="3042" width="10.81640625" style="832" customWidth="1"/>
    <col min="3043" max="3043" width="9.453125" style="832" customWidth="1"/>
    <col min="3044" max="3044" width="5" style="832" customWidth="1"/>
    <col min="3045" max="3046" width="1.453125" style="832" customWidth="1"/>
    <col min="3047" max="3047" width="30.54296875" style="832" customWidth="1"/>
    <col min="3048" max="3048" width="4.54296875" style="832" customWidth="1"/>
    <col min="3049" max="3049" width="19.453125" style="832" customWidth="1"/>
    <col min="3050" max="3054" width="11" style="832" customWidth="1"/>
    <col min="3055" max="3055" width="25.81640625" style="832" customWidth="1"/>
    <col min="3056" max="3061" width="11" style="832" customWidth="1"/>
    <col min="3062" max="3062" width="14.453125" style="832" customWidth="1"/>
    <col min="3063" max="3063" width="4.1796875" style="832" customWidth="1"/>
    <col min="3064" max="3064" width="13.453125" style="832" customWidth="1"/>
    <col min="3065" max="3065" width="28.1796875" style="832" customWidth="1"/>
    <col min="3066" max="3066" width="11" style="832" customWidth="1"/>
    <col min="3067" max="3067" width="14.453125" style="832" customWidth="1"/>
    <col min="3068" max="3068" width="4.1796875" style="832" customWidth="1"/>
    <col min="3069" max="3070" width="11" style="832" customWidth="1"/>
    <col min="3071" max="3071" width="14.453125" style="832" customWidth="1"/>
    <col min="3072" max="3072" width="4.1796875" style="832" customWidth="1"/>
    <col min="3073" max="3073" width="14.453125" style="832" customWidth="1"/>
    <col min="3074" max="3295" width="11.453125" style="832"/>
    <col min="3296" max="3296" width="43.54296875" style="832" customWidth="1"/>
    <col min="3297" max="3297" width="6.54296875" style="832" customWidth="1"/>
    <col min="3298" max="3298" width="10.81640625" style="832" customWidth="1"/>
    <col min="3299" max="3299" width="9.453125" style="832" customWidth="1"/>
    <col min="3300" max="3300" width="5" style="832" customWidth="1"/>
    <col min="3301" max="3302" width="1.453125" style="832" customWidth="1"/>
    <col min="3303" max="3303" width="30.54296875" style="832" customWidth="1"/>
    <col min="3304" max="3304" width="4.54296875" style="832" customWidth="1"/>
    <col min="3305" max="3305" width="19.453125" style="832" customWidth="1"/>
    <col min="3306" max="3310" width="11" style="832" customWidth="1"/>
    <col min="3311" max="3311" width="25.81640625" style="832" customWidth="1"/>
    <col min="3312" max="3317" width="11" style="832" customWidth="1"/>
    <col min="3318" max="3318" width="14.453125" style="832" customWidth="1"/>
    <col min="3319" max="3319" width="4.1796875" style="832" customWidth="1"/>
    <col min="3320" max="3320" width="13.453125" style="832" customWidth="1"/>
    <col min="3321" max="3321" width="28.1796875" style="832" customWidth="1"/>
    <col min="3322" max="3322" width="11" style="832" customWidth="1"/>
    <col min="3323" max="3323" width="14.453125" style="832" customWidth="1"/>
    <col min="3324" max="3324" width="4.1796875" style="832" customWidth="1"/>
    <col min="3325" max="3326" width="11" style="832" customWidth="1"/>
    <col min="3327" max="3327" width="14.453125" style="832" customWidth="1"/>
    <col min="3328" max="3328" width="4.1796875" style="832" customWidth="1"/>
    <col min="3329" max="3329" width="14.453125" style="832" customWidth="1"/>
    <col min="3330" max="3551" width="11.453125" style="832"/>
    <col min="3552" max="3552" width="43.54296875" style="832" customWidth="1"/>
    <col min="3553" max="3553" width="6.54296875" style="832" customWidth="1"/>
    <col min="3554" max="3554" width="10.81640625" style="832" customWidth="1"/>
    <col min="3555" max="3555" width="9.453125" style="832" customWidth="1"/>
    <col min="3556" max="3556" width="5" style="832" customWidth="1"/>
    <col min="3557" max="3558" width="1.453125" style="832" customWidth="1"/>
    <col min="3559" max="3559" width="30.54296875" style="832" customWidth="1"/>
    <col min="3560" max="3560" width="4.54296875" style="832" customWidth="1"/>
    <col min="3561" max="3561" width="19.453125" style="832" customWidth="1"/>
    <col min="3562" max="3566" width="11" style="832" customWidth="1"/>
    <col min="3567" max="3567" width="25.81640625" style="832" customWidth="1"/>
    <col min="3568" max="3573" width="11" style="832" customWidth="1"/>
    <col min="3574" max="3574" width="14.453125" style="832" customWidth="1"/>
    <col min="3575" max="3575" width="4.1796875" style="832" customWidth="1"/>
    <col min="3576" max="3576" width="13.453125" style="832" customWidth="1"/>
    <col min="3577" max="3577" width="28.1796875" style="832" customWidth="1"/>
    <col min="3578" max="3578" width="11" style="832" customWidth="1"/>
    <col min="3579" max="3579" width="14.453125" style="832" customWidth="1"/>
    <col min="3580" max="3580" width="4.1796875" style="832" customWidth="1"/>
    <col min="3581" max="3582" width="11" style="832" customWidth="1"/>
    <col min="3583" max="3583" width="14.453125" style="832" customWidth="1"/>
    <col min="3584" max="3584" width="4.1796875" style="832" customWidth="1"/>
    <col min="3585" max="3585" width="14.453125" style="832" customWidth="1"/>
    <col min="3586" max="3807" width="11.453125" style="832"/>
    <col min="3808" max="3808" width="43.54296875" style="832" customWidth="1"/>
    <col min="3809" max="3809" width="6.54296875" style="832" customWidth="1"/>
    <col min="3810" max="3810" width="10.81640625" style="832" customWidth="1"/>
    <col min="3811" max="3811" width="9.453125" style="832" customWidth="1"/>
    <col min="3812" max="3812" width="5" style="832" customWidth="1"/>
    <col min="3813" max="3814" width="1.453125" style="832" customWidth="1"/>
    <col min="3815" max="3815" width="30.54296875" style="832" customWidth="1"/>
    <col min="3816" max="3816" width="4.54296875" style="832" customWidth="1"/>
    <col min="3817" max="3817" width="19.453125" style="832" customWidth="1"/>
    <col min="3818" max="3822" width="11" style="832" customWidth="1"/>
    <col min="3823" max="3823" width="25.81640625" style="832" customWidth="1"/>
    <col min="3824" max="3829" width="11" style="832" customWidth="1"/>
    <col min="3830" max="3830" width="14.453125" style="832" customWidth="1"/>
    <col min="3831" max="3831" width="4.1796875" style="832" customWidth="1"/>
    <col min="3832" max="3832" width="13.453125" style="832" customWidth="1"/>
    <col min="3833" max="3833" width="28.1796875" style="832" customWidth="1"/>
    <col min="3834" max="3834" width="11" style="832" customWidth="1"/>
    <col min="3835" max="3835" width="14.453125" style="832" customWidth="1"/>
    <col min="3836" max="3836" width="4.1796875" style="832" customWidth="1"/>
    <col min="3837" max="3838" width="11" style="832" customWidth="1"/>
    <col min="3839" max="3839" width="14.453125" style="832" customWidth="1"/>
    <col min="3840" max="3840" width="4.1796875" style="832" customWidth="1"/>
    <col min="3841" max="3841" width="14.453125" style="832" customWidth="1"/>
    <col min="3842" max="4063" width="11.453125" style="832"/>
    <col min="4064" max="4064" width="43.54296875" style="832" customWidth="1"/>
    <col min="4065" max="4065" width="6.54296875" style="832" customWidth="1"/>
    <col min="4066" max="4066" width="10.81640625" style="832" customWidth="1"/>
    <col min="4067" max="4067" width="9.453125" style="832" customWidth="1"/>
    <col min="4068" max="4068" width="5" style="832" customWidth="1"/>
    <col min="4069" max="4070" width="1.453125" style="832" customWidth="1"/>
    <col min="4071" max="4071" width="30.54296875" style="832" customWidth="1"/>
    <col min="4072" max="4072" width="4.54296875" style="832" customWidth="1"/>
    <col min="4073" max="4073" width="19.453125" style="832" customWidth="1"/>
    <col min="4074" max="4078" width="11" style="832" customWidth="1"/>
    <col min="4079" max="4079" width="25.81640625" style="832" customWidth="1"/>
    <col min="4080" max="4085" width="11" style="832" customWidth="1"/>
    <col min="4086" max="4086" width="14.453125" style="832" customWidth="1"/>
    <col min="4087" max="4087" width="4.1796875" style="832" customWidth="1"/>
    <col min="4088" max="4088" width="13.453125" style="832" customWidth="1"/>
    <col min="4089" max="4089" width="28.1796875" style="832" customWidth="1"/>
    <col min="4090" max="4090" width="11" style="832" customWidth="1"/>
    <col min="4091" max="4091" width="14.453125" style="832" customWidth="1"/>
    <col min="4092" max="4092" width="4.1796875" style="832" customWidth="1"/>
    <col min="4093" max="4094" width="11" style="832" customWidth="1"/>
    <col min="4095" max="4095" width="14.453125" style="832" customWidth="1"/>
    <col min="4096" max="4096" width="4.1796875" style="832" customWidth="1"/>
    <col min="4097" max="4097" width="14.453125" style="832" customWidth="1"/>
    <col min="4098" max="4319" width="11.453125" style="832"/>
    <col min="4320" max="4320" width="43.54296875" style="832" customWidth="1"/>
    <col min="4321" max="4321" width="6.54296875" style="832" customWidth="1"/>
    <col min="4322" max="4322" width="10.81640625" style="832" customWidth="1"/>
    <col min="4323" max="4323" width="9.453125" style="832" customWidth="1"/>
    <col min="4324" max="4324" width="5" style="832" customWidth="1"/>
    <col min="4325" max="4326" width="1.453125" style="832" customWidth="1"/>
    <col min="4327" max="4327" width="30.54296875" style="832" customWidth="1"/>
    <col min="4328" max="4328" width="4.54296875" style="832" customWidth="1"/>
    <col min="4329" max="4329" width="19.453125" style="832" customWidth="1"/>
    <col min="4330" max="4334" width="11" style="832" customWidth="1"/>
    <col min="4335" max="4335" width="25.81640625" style="832" customWidth="1"/>
    <col min="4336" max="4341" width="11" style="832" customWidth="1"/>
    <col min="4342" max="4342" width="14.453125" style="832" customWidth="1"/>
    <col min="4343" max="4343" width="4.1796875" style="832" customWidth="1"/>
    <col min="4344" max="4344" width="13.453125" style="832" customWidth="1"/>
    <col min="4345" max="4345" width="28.1796875" style="832" customWidth="1"/>
    <col min="4346" max="4346" width="11" style="832" customWidth="1"/>
    <col min="4347" max="4347" width="14.453125" style="832" customWidth="1"/>
    <col min="4348" max="4348" width="4.1796875" style="832" customWidth="1"/>
    <col min="4349" max="4350" width="11" style="832" customWidth="1"/>
    <col min="4351" max="4351" width="14.453125" style="832" customWidth="1"/>
    <col min="4352" max="4352" width="4.1796875" style="832" customWidth="1"/>
    <col min="4353" max="4353" width="14.453125" style="832" customWidth="1"/>
    <col min="4354" max="4575" width="11.453125" style="832"/>
    <col min="4576" max="4576" width="43.54296875" style="832" customWidth="1"/>
    <col min="4577" max="4577" width="6.54296875" style="832" customWidth="1"/>
    <col min="4578" max="4578" width="10.81640625" style="832" customWidth="1"/>
    <col min="4579" max="4579" width="9.453125" style="832" customWidth="1"/>
    <col min="4580" max="4580" width="5" style="832" customWidth="1"/>
    <col min="4581" max="4582" width="1.453125" style="832" customWidth="1"/>
    <col min="4583" max="4583" width="30.54296875" style="832" customWidth="1"/>
    <col min="4584" max="4584" width="4.54296875" style="832" customWidth="1"/>
    <col min="4585" max="4585" width="19.453125" style="832" customWidth="1"/>
    <col min="4586" max="4590" width="11" style="832" customWidth="1"/>
    <col min="4591" max="4591" width="25.81640625" style="832" customWidth="1"/>
    <col min="4592" max="4597" width="11" style="832" customWidth="1"/>
    <col min="4598" max="4598" width="14.453125" style="832" customWidth="1"/>
    <col min="4599" max="4599" width="4.1796875" style="832" customWidth="1"/>
    <col min="4600" max="4600" width="13.453125" style="832" customWidth="1"/>
    <col min="4601" max="4601" width="28.1796875" style="832" customWidth="1"/>
    <col min="4602" max="4602" width="11" style="832" customWidth="1"/>
    <col min="4603" max="4603" width="14.453125" style="832" customWidth="1"/>
    <col min="4604" max="4604" width="4.1796875" style="832" customWidth="1"/>
    <col min="4605" max="4606" width="11" style="832" customWidth="1"/>
    <col min="4607" max="4607" width="14.453125" style="832" customWidth="1"/>
    <col min="4608" max="4608" width="4.1796875" style="832" customWidth="1"/>
    <col min="4609" max="4609" width="14.453125" style="832" customWidth="1"/>
    <col min="4610" max="4831" width="11.453125" style="832"/>
    <col min="4832" max="4832" width="43.54296875" style="832" customWidth="1"/>
    <col min="4833" max="4833" width="6.54296875" style="832" customWidth="1"/>
    <col min="4834" max="4834" width="10.81640625" style="832" customWidth="1"/>
    <col min="4835" max="4835" width="9.453125" style="832" customWidth="1"/>
    <col min="4836" max="4836" width="5" style="832" customWidth="1"/>
    <col min="4837" max="4838" width="1.453125" style="832" customWidth="1"/>
    <col min="4839" max="4839" width="30.54296875" style="832" customWidth="1"/>
    <col min="4840" max="4840" width="4.54296875" style="832" customWidth="1"/>
    <col min="4841" max="4841" width="19.453125" style="832" customWidth="1"/>
    <col min="4842" max="4846" width="11" style="832" customWidth="1"/>
    <col min="4847" max="4847" width="25.81640625" style="832" customWidth="1"/>
    <col min="4848" max="4853" width="11" style="832" customWidth="1"/>
    <col min="4854" max="4854" width="14.453125" style="832" customWidth="1"/>
    <col min="4855" max="4855" width="4.1796875" style="832" customWidth="1"/>
    <col min="4856" max="4856" width="13.453125" style="832" customWidth="1"/>
    <col min="4857" max="4857" width="28.1796875" style="832" customWidth="1"/>
    <col min="4858" max="4858" width="11" style="832" customWidth="1"/>
    <col min="4859" max="4859" width="14.453125" style="832" customWidth="1"/>
    <col min="4860" max="4860" width="4.1796875" style="832" customWidth="1"/>
    <col min="4861" max="4862" width="11" style="832" customWidth="1"/>
    <col min="4863" max="4863" width="14.453125" style="832" customWidth="1"/>
    <col min="4864" max="4864" width="4.1796875" style="832" customWidth="1"/>
    <col min="4865" max="4865" width="14.453125" style="832" customWidth="1"/>
    <col min="4866" max="5087" width="11.453125" style="832"/>
    <col min="5088" max="5088" width="43.54296875" style="832" customWidth="1"/>
    <col min="5089" max="5089" width="6.54296875" style="832" customWidth="1"/>
    <col min="5090" max="5090" width="10.81640625" style="832" customWidth="1"/>
    <col min="5091" max="5091" width="9.453125" style="832" customWidth="1"/>
    <col min="5092" max="5092" width="5" style="832" customWidth="1"/>
    <col min="5093" max="5094" width="1.453125" style="832" customWidth="1"/>
    <col min="5095" max="5095" width="30.54296875" style="832" customWidth="1"/>
    <col min="5096" max="5096" width="4.54296875" style="832" customWidth="1"/>
    <col min="5097" max="5097" width="19.453125" style="832" customWidth="1"/>
    <col min="5098" max="5102" width="11" style="832" customWidth="1"/>
    <col min="5103" max="5103" width="25.81640625" style="832" customWidth="1"/>
    <col min="5104" max="5109" width="11" style="832" customWidth="1"/>
    <col min="5110" max="5110" width="14.453125" style="832" customWidth="1"/>
    <col min="5111" max="5111" width="4.1796875" style="832" customWidth="1"/>
    <col min="5112" max="5112" width="13.453125" style="832" customWidth="1"/>
    <col min="5113" max="5113" width="28.1796875" style="832" customWidth="1"/>
    <col min="5114" max="5114" width="11" style="832" customWidth="1"/>
    <col min="5115" max="5115" width="14.453125" style="832" customWidth="1"/>
    <col min="5116" max="5116" width="4.1796875" style="832" customWidth="1"/>
    <col min="5117" max="5118" width="11" style="832" customWidth="1"/>
    <col min="5119" max="5119" width="14.453125" style="832" customWidth="1"/>
    <col min="5120" max="5120" width="4.1796875" style="832" customWidth="1"/>
    <col min="5121" max="5121" width="14.453125" style="832" customWidth="1"/>
    <col min="5122" max="5343" width="11.453125" style="832"/>
    <col min="5344" max="5344" width="43.54296875" style="832" customWidth="1"/>
    <col min="5345" max="5345" width="6.54296875" style="832" customWidth="1"/>
    <col min="5346" max="5346" width="10.81640625" style="832" customWidth="1"/>
    <col min="5347" max="5347" width="9.453125" style="832" customWidth="1"/>
    <col min="5348" max="5348" width="5" style="832" customWidth="1"/>
    <col min="5349" max="5350" width="1.453125" style="832" customWidth="1"/>
    <col min="5351" max="5351" width="30.54296875" style="832" customWidth="1"/>
    <col min="5352" max="5352" width="4.54296875" style="832" customWidth="1"/>
    <col min="5353" max="5353" width="19.453125" style="832" customWidth="1"/>
    <col min="5354" max="5358" width="11" style="832" customWidth="1"/>
    <col min="5359" max="5359" width="25.81640625" style="832" customWidth="1"/>
    <col min="5360" max="5365" width="11" style="832" customWidth="1"/>
    <col min="5366" max="5366" width="14.453125" style="832" customWidth="1"/>
    <col min="5367" max="5367" width="4.1796875" style="832" customWidth="1"/>
    <col min="5368" max="5368" width="13.453125" style="832" customWidth="1"/>
    <col min="5369" max="5369" width="28.1796875" style="832" customWidth="1"/>
    <col min="5370" max="5370" width="11" style="832" customWidth="1"/>
    <col min="5371" max="5371" width="14.453125" style="832" customWidth="1"/>
    <col min="5372" max="5372" width="4.1796875" style="832" customWidth="1"/>
    <col min="5373" max="5374" width="11" style="832" customWidth="1"/>
    <col min="5375" max="5375" width="14.453125" style="832" customWidth="1"/>
    <col min="5376" max="5376" width="4.1796875" style="832" customWidth="1"/>
    <col min="5377" max="5377" width="14.453125" style="832" customWidth="1"/>
    <col min="5378" max="5599" width="11.453125" style="832"/>
    <col min="5600" max="5600" width="43.54296875" style="832" customWidth="1"/>
    <col min="5601" max="5601" width="6.54296875" style="832" customWidth="1"/>
    <col min="5602" max="5602" width="10.81640625" style="832" customWidth="1"/>
    <col min="5603" max="5603" width="9.453125" style="832" customWidth="1"/>
    <col min="5604" max="5604" width="5" style="832" customWidth="1"/>
    <col min="5605" max="5606" width="1.453125" style="832" customWidth="1"/>
    <col min="5607" max="5607" width="30.54296875" style="832" customWidth="1"/>
    <col min="5608" max="5608" width="4.54296875" style="832" customWidth="1"/>
    <col min="5609" max="5609" width="19.453125" style="832" customWidth="1"/>
    <col min="5610" max="5614" width="11" style="832" customWidth="1"/>
    <col min="5615" max="5615" width="25.81640625" style="832" customWidth="1"/>
    <col min="5616" max="5621" width="11" style="832" customWidth="1"/>
    <col min="5622" max="5622" width="14.453125" style="832" customWidth="1"/>
    <col min="5623" max="5623" width="4.1796875" style="832" customWidth="1"/>
    <col min="5624" max="5624" width="13.453125" style="832" customWidth="1"/>
    <col min="5625" max="5625" width="28.1796875" style="832" customWidth="1"/>
    <col min="5626" max="5626" width="11" style="832" customWidth="1"/>
    <col min="5627" max="5627" width="14.453125" style="832" customWidth="1"/>
    <col min="5628" max="5628" width="4.1796875" style="832" customWidth="1"/>
    <col min="5629" max="5630" width="11" style="832" customWidth="1"/>
    <col min="5631" max="5631" width="14.453125" style="832" customWidth="1"/>
    <col min="5632" max="5632" width="4.1796875" style="832" customWidth="1"/>
    <col min="5633" max="5633" width="14.453125" style="832" customWidth="1"/>
    <col min="5634" max="5855" width="11.453125" style="832"/>
    <col min="5856" max="5856" width="43.54296875" style="832" customWidth="1"/>
    <col min="5857" max="5857" width="6.54296875" style="832" customWidth="1"/>
    <col min="5858" max="5858" width="10.81640625" style="832" customWidth="1"/>
    <col min="5859" max="5859" width="9.453125" style="832" customWidth="1"/>
    <col min="5860" max="5860" width="5" style="832" customWidth="1"/>
    <col min="5861" max="5862" width="1.453125" style="832" customWidth="1"/>
    <col min="5863" max="5863" width="30.54296875" style="832" customWidth="1"/>
    <col min="5864" max="5864" width="4.54296875" style="832" customWidth="1"/>
    <col min="5865" max="5865" width="19.453125" style="832" customWidth="1"/>
    <col min="5866" max="5870" width="11" style="832" customWidth="1"/>
    <col min="5871" max="5871" width="25.81640625" style="832" customWidth="1"/>
    <col min="5872" max="5877" width="11" style="832" customWidth="1"/>
    <col min="5878" max="5878" width="14.453125" style="832" customWidth="1"/>
    <col min="5879" max="5879" width="4.1796875" style="832" customWidth="1"/>
    <col min="5880" max="5880" width="13.453125" style="832" customWidth="1"/>
    <col min="5881" max="5881" width="28.1796875" style="832" customWidth="1"/>
    <col min="5882" max="5882" width="11" style="832" customWidth="1"/>
    <col min="5883" max="5883" width="14.453125" style="832" customWidth="1"/>
    <col min="5884" max="5884" width="4.1796875" style="832" customWidth="1"/>
    <col min="5885" max="5886" width="11" style="832" customWidth="1"/>
    <col min="5887" max="5887" width="14.453125" style="832" customWidth="1"/>
    <col min="5888" max="5888" width="4.1796875" style="832" customWidth="1"/>
    <col min="5889" max="5889" width="14.453125" style="832" customWidth="1"/>
    <col min="5890" max="6111" width="11.453125" style="832"/>
    <col min="6112" max="6112" width="43.54296875" style="832" customWidth="1"/>
    <col min="6113" max="6113" width="6.54296875" style="832" customWidth="1"/>
    <col min="6114" max="6114" width="10.81640625" style="832" customWidth="1"/>
    <col min="6115" max="6115" width="9.453125" style="832" customWidth="1"/>
    <col min="6116" max="6116" width="5" style="832" customWidth="1"/>
    <col min="6117" max="6118" width="1.453125" style="832" customWidth="1"/>
    <col min="6119" max="6119" width="30.54296875" style="832" customWidth="1"/>
    <col min="6120" max="6120" width="4.54296875" style="832" customWidth="1"/>
    <col min="6121" max="6121" width="19.453125" style="832" customWidth="1"/>
    <col min="6122" max="6126" width="11" style="832" customWidth="1"/>
    <col min="6127" max="6127" width="25.81640625" style="832" customWidth="1"/>
    <col min="6128" max="6133" width="11" style="832" customWidth="1"/>
    <col min="6134" max="6134" width="14.453125" style="832" customWidth="1"/>
    <col min="6135" max="6135" width="4.1796875" style="832" customWidth="1"/>
    <col min="6136" max="6136" width="13.453125" style="832" customWidth="1"/>
    <col min="6137" max="6137" width="28.1796875" style="832" customWidth="1"/>
    <col min="6138" max="6138" width="11" style="832" customWidth="1"/>
    <col min="6139" max="6139" width="14.453125" style="832" customWidth="1"/>
    <col min="6140" max="6140" width="4.1796875" style="832" customWidth="1"/>
    <col min="6141" max="6142" width="11" style="832" customWidth="1"/>
    <col min="6143" max="6143" width="14.453125" style="832" customWidth="1"/>
    <col min="6144" max="6144" width="4.1796875" style="832" customWidth="1"/>
    <col min="6145" max="6145" width="14.453125" style="832" customWidth="1"/>
    <col min="6146" max="6367" width="11.453125" style="832"/>
    <col min="6368" max="6368" width="43.54296875" style="832" customWidth="1"/>
    <col min="6369" max="6369" width="6.54296875" style="832" customWidth="1"/>
    <col min="6370" max="6370" width="10.81640625" style="832" customWidth="1"/>
    <col min="6371" max="6371" width="9.453125" style="832" customWidth="1"/>
    <col min="6372" max="6372" width="5" style="832" customWidth="1"/>
    <col min="6373" max="6374" width="1.453125" style="832" customWidth="1"/>
    <col min="6375" max="6375" width="30.54296875" style="832" customWidth="1"/>
    <col min="6376" max="6376" width="4.54296875" style="832" customWidth="1"/>
    <col min="6377" max="6377" width="19.453125" style="832" customWidth="1"/>
    <col min="6378" max="6382" width="11" style="832" customWidth="1"/>
    <col min="6383" max="6383" width="25.81640625" style="832" customWidth="1"/>
    <col min="6384" max="6389" width="11" style="832" customWidth="1"/>
    <col min="6390" max="6390" width="14.453125" style="832" customWidth="1"/>
    <col min="6391" max="6391" width="4.1796875" style="832" customWidth="1"/>
    <col min="6392" max="6392" width="13.453125" style="832" customWidth="1"/>
    <col min="6393" max="6393" width="28.1796875" style="832" customWidth="1"/>
    <col min="6394" max="6394" width="11" style="832" customWidth="1"/>
    <col min="6395" max="6395" width="14.453125" style="832" customWidth="1"/>
    <col min="6396" max="6396" width="4.1796875" style="832" customWidth="1"/>
    <col min="6397" max="6398" width="11" style="832" customWidth="1"/>
    <col min="6399" max="6399" width="14.453125" style="832" customWidth="1"/>
    <col min="6400" max="6400" width="4.1796875" style="832" customWidth="1"/>
    <col min="6401" max="6401" width="14.453125" style="832" customWidth="1"/>
    <col min="6402" max="6623" width="11.453125" style="832"/>
    <col min="6624" max="6624" width="43.54296875" style="832" customWidth="1"/>
    <col min="6625" max="6625" width="6.54296875" style="832" customWidth="1"/>
    <col min="6626" max="6626" width="10.81640625" style="832" customWidth="1"/>
    <col min="6627" max="6627" width="9.453125" style="832" customWidth="1"/>
    <col min="6628" max="6628" width="5" style="832" customWidth="1"/>
    <col min="6629" max="6630" width="1.453125" style="832" customWidth="1"/>
    <col min="6631" max="6631" width="30.54296875" style="832" customWidth="1"/>
    <col min="6632" max="6632" width="4.54296875" style="832" customWidth="1"/>
    <col min="6633" max="6633" width="19.453125" style="832" customWidth="1"/>
    <col min="6634" max="6638" width="11" style="832" customWidth="1"/>
    <col min="6639" max="6639" width="25.81640625" style="832" customWidth="1"/>
    <col min="6640" max="6645" width="11" style="832" customWidth="1"/>
    <col min="6646" max="6646" width="14.453125" style="832" customWidth="1"/>
    <col min="6647" max="6647" width="4.1796875" style="832" customWidth="1"/>
    <col min="6648" max="6648" width="13.453125" style="832" customWidth="1"/>
    <col min="6649" max="6649" width="28.1796875" style="832" customWidth="1"/>
    <col min="6650" max="6650" width="11" style="832" customWidth="1"/>
    <col min="6651" max="6651" width="14.453125" style="832" customWidth="1"/>
    <col min="6652" max="6652" width="4.1796875" style="832" customWidth="1"/>
    <col min="6653" max="6654" width="11" style="832" customWidth="1"/>
    <col min="6655" max="6655" width="14.453125" style="832" customWidth="1"/>
    <col min="6656" max="6656" width="4.1796875" style="832" customWidth="1"/>
    <col min="6657" max="6657" width="14.453125" style="832" customWidth="1"/>
    <col min="6658" max="6879" width="11.453125" style="832"/>
    <col min="6880" max="6880" width="43.54296875" style="832" customWidth="1"/>
    <col min="6881" max="6881" width="6.54296875" style="832" customWidth="1"/>
    <col min="6882" max="6882" width="10.81640625" style="832" customWidth="1"/>
    <col min="6883" max="6883" width="9.453125" style="832" customWidth="1"/>
    <col min="6884" max="6884" width="5" style="832" customWidth="1"/>
    <col min="6885" max="6886" width="1.453125" style="832" customWidth="1"/>
    <col min="6887" max="6887" width="30.54296875" style="832" customWidth="1"/>
    <col min="6888" max="6888" width="4.54296875" style="832" customWidth="1"/>
    <col min="6889" max="6889" width="19.453125" style="832" customWidth="1"/>
    <col min="6890" max="6894" width="11" style="832" customWidth="1"/>
    <col min="6895" max="6895" width="25.81640625" style="832" customWidth="1"/>
    <col min="6896" max="6901" width="11" style="832" customWidth="1"/>
    <col min="6902" max="6902" width="14.453125" style="832" customWidth="1"/>
    <col min="6903" max="6903" width="4.1796875" style="832" customWidth="1"/>
    <col min="6904" max="6904" width="13.453125" style="832" customWidth="1"/>
    <col min="6905" max="6905" width="28.1796875" style="832" customWidth="1"/>
    <col min="6906" max="6906" width="11" style="832" customWidth="1"/>
    <col min="6907" max="6907" width="14.453125" style="832" customWidth="1"/>
    <col min="6908" max="6908" width="4.1796875" style="832" customWidth="1"/>
    <col min="6909" max="6910" width="11" style="832" customWidth="1"/>
    <col min="6911" max="6911" width="14.453125" style="832" customWidth="1"/>
    <col min="6912" max="6912" width="4.1796875" style="832" customWidth="1"/>
    <col min="6913" max="6913" width="14.453125" style="832" customWidth="1"/>
    <col min="6914" max="7135" width="11.453125" style="832"/>
    <col min="7136" max="7136" width="43.54296875" style="832" customWidth="1"/>
    <col min="7137" max="7137" width="6.54296875" style="832" customWidth="1"/>
    <col min="7138" max="7138" width="10.81640625" style="832" customWidth="1"/>
    <col min="7139" max="7139" width="9.453125" style="832" customWidth="1"/>
    <col min="7140" max="7140" width="5" style="832" customWidth="1"/>
    <col min="7141" max="7142" width="1.453125" style="832" customWidth="1"/>
    <col min="7143" max="7143" width="30.54296875" style="832" customWidth="1"/>
    <col min="7144" max="7144" width="4.54296875" style="832" customWidth="1"/>
    <col min="7145" max="7145" width="19.453125" style="832" customWidth="1"/>
    <col min="7146" max="7150" width="11" style="832" customWidth="1"/>
    <col min="7151" max="7151" width="25.81640625" style="832" customWidth="1"/>
    <col min="7152" max="7157" width="11" style="832" customWidth="1"/>
    <col min="7158" max="7158" width="14.453125" style="832" customWidth="1"/>
    <col min="7159" max="7159" width="4.1796875" style="832" customWidth="1"/>
    <col min="7160" max="7160" width="13.453125" style="832" customWidth="1"/>
    <col min="7161" max="7161" width="28.1796875" style="832" customWidth="1"/>
    <col min="7162" max="7162" width="11" style="832" customWidth="1"/>
    <col min="7163" max="7163" width="14.453125" style="832" customWidth="1"/>
    <col min="7164" max="7164" width="4.1796875" style="832" customWidth="1"/>
    <col min="7165" max="7166" width="11" style="832" customWidth="1"/>
    <col min="7167" max="7167" width="14.453125" style="832" customWidth="1"/>
    <col min="7168" max="7168" width="4.1796875" style="832" customWidth="1"/>
    <col min="7169" max="7169" width="14.453125" style="832" customWidth="1"/>
    <col min="7170" max="7391" width="11.453125" style="832"/>
    <col min="7392" max="7392" width="43.54296875" style="832" customWidth="1"/>
    <col min="7393" max="7393" width="6.54296875" style="832" customWidth="1"/>
    <col min="7394" max="7394" width="10.81640625" style="832" customWidth="1"/>
    <col min="7395" max="7395" width="9.453125" style="832" customWidth="1"/>
    <col min="7396" max="7396" width="5" style="832" customWidth="1"/>
    <col min="7397" max="7398" width="1.453125" style="832" customWidth="1"/>
    <col min="7399" max="7399" width="30.54296875" style="832" customWidth="1"/>
    <col min="7400" max="7400" width="4.54296875" style="832" customWidth="1"/>
    <col min="7401" max="7401" width="19.453125" style="832" customWidth="1"/>
    <col min="7402" max="7406" width="11" style="832" customWidth="1"/>
    <col min="7407" max="7407" width="25.81640625" style="832" customWidth="1"/>
    <col min="7408" max="7413" width="11" style="832" customWidth="1"/>
    <col min="7414" max="7414" width="14.453125" style="832" customWidth="1"/>
    <col min="7415" max="7415" width="4.1796875" style="832" customWidth="1"/>
    <col min="7416" max="7416" width="13.453125" style="832" customWidth="1"/>
    <col min="7417" max="7417" width="28.1796875" style="832" customWidth="1"/>
    <col min="7418" max="7418" width="11" style="832" customWidth="1"/>
    <col min="7419" max="7419" width="14.453125" style="832" customWidth="1"/>
    <col min="7420" max="7420" width="4.1796875" style="832" customWidth="1"/>
    <col min="7421" max="7422" width="11" style="832" customWidth="1"/>
    <col min="7423" max="7423" width="14.453125" style="832" customWidth="1"/>
    <col min="7424" max="7424" width="4.1796875" style="832" customWidth="1"/>
    <col min="7425" max="7425" width="14.453125" style="832" customWidth="1"/>
    <col min="7426" max="7647" width="11.453125" style="832"/>
    <col min="7648" max="7648" width="43.54296875" style="832" customWidth="1"/>
    <col min="7649" max="7649" width="6.54296875" style="832" customWidth="1"/>
    <col min="7650" max="7650" width="10.81640625" style="832" customWidth="1"/>
    <col min="7651" max="7651" width="9.453125" style="832" customWidth="1"/>
    <col min="7652" max="7652" width="5" style="832" customWidth="1"/>
    <col min="7653" max="7654" width="1.453125" style="832" customWidth="1"/>
    <col min="7655" max="7655" width="30.54296875" style="832" customWidth="1"/>
    <col min="7656" max="7656" width="4.54296875" style="832" customWidth="1"/>
    <col min="7657" max="7657" width="19.453125" style="832" customWidth="1"/>
    <col min="7658" max="7662" width="11" style="832" customWidth="1"/>
    <col min="7663" max="7663" width="25.81640625" style="832" customWidth="1"/>
    <col min="7664" max="7669" width="11" style="832" customWidth="1"/>
    <col min="7670" max="7670" width="14.453125" style="832" customWidth="1"/>
    <col min="7671" max="7671" width="4.1796875" style="832" customWidth="1"/>
    <col min="7672" max="7672" width="13.453125" style="832" customWidth="1"/>
    <col min="7673" max="7673" width="28.1796875" style="832" customWidth="1"/>
    <col min="7674" max="7674" width="11" style="832" customWidth="1"/>
    <col min="7675" max="7675" width="14.453125" style="832" customWidth="1"/>
    <col min="7676" max="7676" width="4.1796875" style="832" customWidth="1"/>
    <col min="7677" max="7678" width="11" style="832" customWidth="1"/>
    <col min="7679" max="7679" width="14.453125" style="832" customWidth="1"/>
    <col min="7680" max="7680" width="4.1796875" style="832" customWidth="1"/>
    <col min="7681" max="7681" width="14.453125" style="832" customWidth="1"/>
    <col min="7682" max="7903" width="11.453125" style="832"/>
    <col min="7904" max="7904" width="43.54296875" style="832" customWidth="1"/>
    <col min="7905" max="7905" width="6.54296875" style="832" customWidth="1"/>
    <col min="7906" max="7906" width="10.81640625" style="832" customWidth="1"/>
    <col min="7907" max="7907" width="9.453125" style="832" customWidth="1"/>
    <col min="7908" max="7908" width="5" style="832" customWidth="1"/>
    <col min="7909" max="7910" width="1.453125" style="832" customWidth="1"/>
    <col min="7911" max="7911" width="30.54296875" style="832" customWidth="1"/>
    <col min="7912" max="7912" width="4.54296875" style="832" customWidth="1"/>
    <col min="7913" max="7913" width="19.453125" style="832" customWidth="1"/>
    <col min="7914" max="7918" width="11" style="832" customWidth="1"/>
    <col min="7919" max="7919" width="25.81640625" style="832" customWidth="1"/>
    <col min="7920" max="7925" width="11" style="832" customWidth="1"/>
    <col min="7926" max="7926" width="14.453125" style="832" customWidth="1"/>
    <col min="7927" max="7927" width="4.1796875" style="832" customWidth="1"/>
    <col min="7928" max="7928" width="13.453125" style="832" customWidth="1"/>
    <col min="7929" max="7929" width="28.1796875" style="832" customWidth="1"/>
    <col min="7930" max="7930" width="11" style="832" customWidth="1"/>
    <col min="7931" max="7931" width="14.453125" style="832" customWidth="1"/>
    <col min="7932" max="7932" width="4.1796875" style="832" customWidth="1"/>
    <col min="7933" max="7934" width="11" style="832" customWidth="1"/>
    <col min="7935" max="7935" width="14.453125" style="832" customWidth="1"/>
    <col min="7936" max="7936" width="4.1796875" style="832" customWidth="1"/>
    <col min="7937" max="7937" width="14.453125" style="832" customWidth="1"/>
    <col min="7938" max="8159" width="11.453125" style="832"/>
    <col min="8160" max="8160" width="43.54296875" style="832" customWidth="1"/>
    <col min="8161" max="8161" width="6.54296875" style="832" customWidth="1"/>
    <col min="8162" max="8162" width="10.81640625" style="832" customWidth="1"/>
    <col min="8163" max="8163" width="9.453125" style="832" customWidth="1"/>
    <col min="8164" max="8164" width="5" style="832" customWidth="1"/>
    <col min="8165" max="8166" width="1.453125" style="832" customWidth="1"/>
    <col min="8167" max="8167" width="30.54296875" style="832" customWidth="1"/>
    <col min="8168" max="8168" width="4.54296875" style="832" customWidth="1"/>
    <col min="8169" max="8169" width="19.453125" style="832" customWidth="1"/>
    <col min="8170" max="8174" width="11" style="832" customWidth="1"/>
    <col min="8175" max="8175" width="25.81640625" style="832" customWidth="1"/>
    <col min="8176" max="8181" width="11" style="832" customWidth="1"/>
    <col min="8182" max="8182" width="14.453125" style="832" customWidth="1"/>
    <col min="8183" max="8183" width="4.1796875" style="832" customWidth="1"/>
    <col min="8184" max="8184" width="13.453125" style="832" customWidth="1"/>
    <col min="8185" max="8185" width="28.1796875" style="832" customWidth="1"/>
    <col min="8186" max="8186" width="11" style="832" customWidth="1"/>
    <col min="8187" max="8187" width="14.453125" style="832" customWidth="1"/>
    <col min="8188" max="8188" width="4.1796875" style="832" customWidth="1"/>
    <col min="8189" max="8190" width="11" style="832" customWidth="1"/>
    <col min="8191" max="8191" width="14.453125" style="832" customWidth="1"/>
    <col min="8192" max="8192" width="4.1796875" style="832" customWidth="1"/>
    <col min="8193" max="8193" width="14.453125" style="832" customWidth="1"/>
    <col min="8194" max="8415" width="11.453125" style="832"/>
    <col min="8416" max="8416" width="43.54296875" style="832" customWidth="1"/>
    <col min="8417" max="8417" width="6.54296875" style="832" customWidth="1"/>
    <col min="8418" max="8418" width="10.81640625" style="832" customWidth="1"/>
    <col min="8419" max="8419" width="9.453125" style="832" customWidth="1"/>
    <col min="8420" max="8420" width="5" style="832" customWidth="1"/>
    <col min="8421" max="8422" width="1.453125" style="832" customWidth="1"/>
    <col min="8423" max="8423" width="30.54296875" style="832" customWidth="1"/>
    <col min="8424" max="8424" width="4.54296875" style="832" customWidth="1"/>
    <col min="8425" max="8425" width="19.453125" style="832" customWidth="1"/>
    <col min="8426" max="8430" width="11" style="832" customWidth="1"/>
    <col min="8431" max="8431" width="25.81640625" style="832" customWidth="1"/>
    <col min="8432" max="8437" width="11" style="832" customWidth="1"/>
    <col min="8438" max="8438" width="14.453125" style="832" customWidth="1"/>
    <col min="8439" max="8439" width="4.1796875" style="832" customWidth="1"/>
    <col min="8440" max="8440" width="13.453125" style="832" customWidth="1"/>
    <col min="8441" max="8441" width="28.1796875" style="832" customWidth="1"/>
    <col min="8442" max="8442" width="11" style="832" customWidth="1"/>
    <col min="8443" max="8443" width="14.453125" style="832" customWidth="1"/>
    <col min="8444" max="8444" width="4.1796875" style="832" customWidth="1"/>
    <col min="8445" max="8446" width="11" style="832" customWidth="1"/>
    <col min="8447" max="8447" width="14.453125" style="832" customWidth="1"/>
    <col min="8448" max="8448" width="4.1796875" style="832" customWidth="1"/>
    <col min="8449" max="8449" width="14.453125" style="832" customWidth="1"/>
    <col min="8450" max="8671" width="11.453125" style="832"/>
    <col min="8672" max="8672" width="43.54296875" style="832" customWidth="1"/>
    <col min="8673" max="8673" width="6.54296875" style="832" customWidth="1"/>
    <col min="8674" max="8674" width="10.81640625" style="832" customWidth="1"/>
    <col min="8675" max="8675" width="9.453125" style="832" customWidth="1"/>
    <col min="8676" max="8676" width="5" style="832" customWidth="1"/>
    <col min="8677" max="8678" width="1.453125" style="832" customWidth="1"/>
    <col min="8679" max="8679" width="30.54296875" style="832" customWidth="1"/>
    <col min="8680" max="8680" width="4.54296875" style="832" customWidth="1"/>
    <col min="8681" max="8681" width="19.453125" style="832" customWidth="1"/>
    <col min="8682" max="8686" width="11" style="832" customWidth="1"/>
    <col min="8687" max="8687" width="25.81640625" style="832" customWidth="1"/>
    <col min="8688" max="8693" width="11" style="832" customWidth="1"/>
    <col min="8694" max="8694" width="14.453125" style="832" customWidth="1"/>
    <col min="8695" max="8695" width="4.1796875" style="832" customWidth="1"/>
    <col min="8696" max="8696" width="13.453125" style="832" customWidth="1"/>
    <col min="8697" max="8697" width="28.1796875" style="832" customWidth="1"/>
    <col min="8698" max="8698" width="11" style="832" customWidth="1"/>
    <col min="8699" max="8699" width="14.453125" style="832" customWidth="1"/>
    <col min="8700" max="8700" width="4.1796875" style="832" customWidth="1"/>
    <col min="8701" max="8702" width="11" style="832" customWidth="1"/>
    <col min="8703" max="8703" width="14.453125" style="832" customWidth="1"/>
    <col min="8704" max="8704" width="4.1796875" style="832" customWidth="1"/>
    <col min="8705" max="8705" width="14.453125" style="832" customWidth="1"/>
    <col min="8706" max="8927" width="11.453125" style="832"/>
    <col min="8928" max="8928" width="43.54296875" style="832" customWidth="1"/>
    <col min="8929" max="8929" width="6.54296875" style="832" customWidth="1"/>
    <col min="8930" max="8930" width="10.81640625" style="832" customWidth="1"/>
    <col min="8931" max="8931" width="9.453125" style="832" customWidth="1"/>
    <col min="8932" max="8932" width="5" style="832" customWidth="1"/>
    <col min="8933" max="8934" width="1.453125" style="832" customWidth="1"/>
    <col min="8935" max="8935" width="30.54296875" style="832" customWidth="1"/>
    <col min="8936" max="8936" width="4.54296875" style="832" customWidth="1"/>
    <col min="8937" max="8937" width="19.453125" style="832" customWidth="1"/>
    <col min="8938" max="8942" width="11" style="832" customWidth="1"/>
    <col min="8943" max="8943" width="25.81640625" style="832" customWidth="1"/>
    <col min="8944" max="8949" width="11" style="832" customWidth="1"/>
    <col min="8950" max="8950" width="14.453125" style="832" customWidth="1"/>
    <col min="8951" max="8951" width="4.1796875" style="832" customWidth="1"/>
    <col min="8952" max="8952" width="13.453125" style="832" customWidth="1"/>
    <col min="8953" max="8953" width="28.1796875" style="832" customWidth="1"/>
    <col min="8954" max="8954" width="11" style="832" customWidth="1"/>
    <col min="8955" max="8955" width="14.453125" style="832" customWidth="1"/>
    <col min="8956" max="8956" width="4.1796875" style="832" customWidth="1"/>
    <col min="8957" max="8958" width="11" style="832" customWidth="1"/>
    <col min="8959" max="8959" width="14.453125" style="832" customWidth="1"/>
    <col min="8960" max="8960" width="4.1796875" style="832" customWidth="1"/>
    <col min="8961" max="8961" width="14.453125" style="832" customWidth="1"/>
    <col min="8962" max="9183" width="11.453125" style="832"/>
    <col min="9184" max="9184" width="43.54296875" style="832" customWidth="1"/>
    <col min="9185" max="9185" width="6.54296875" style="832" customWidth="1"/>
    <col min="9186" max="9186" width="10.81640625" style="832" customWidth="1"/>
    <col min="9187" max="9187" width="9.453125" style="832" customWidth="1"/>
    <col min="9188" max="9188" width="5" style="832" customWidth="1"/>
    <col min="9189" max="9190" width="1.453125" style="832" customWidth="1"/>
    <col min="9191" max="9191" width="30.54296875" style="832" customWidth="1"/>
    <col min="9192" max="9192" width="4.54296875" style="832" customWidth="1"/>
    <col min="9193" max="9193" width="19.453125" style="832" customWidth="1"/>
    <col min="9194" max="9198" width="11" style="832" customWidth="1"/>
    <col min="9199" max="9199" width="25.81640625" style="832" customWidth="1"/>
    <col min="9200" max="9205" width="11" style="832" customWidth="1"/>
    <col min="9206" max="9206" width="14.453125" style="832" customWidth="1"/>
    <col min="9207" max="9207" width="4.1796875" style="832" customWidth="1"/>
    <col min="9208" max="9208" width="13.453125" style="832" customWidth="1"/>
    <col min="9209" max="9209" width="28.1796875" style="832" customWidth="1"/>
    <col min="9210" max="9210" width="11" style="832" customWidth="1"/>
    <col min="9211" max="9211" width="14.453125" style="832" customWidth="1"/>
    <col min="9212" max="9212" width="4.1796875" style="832" customWidth="1"/>
    <col min="9213" max="9214" width="11" style="832" customWidth="1"/>
    <col min="9215" max="9215" width="14.453125" style="832" customWidth="1"/>
    <col min="9216" max="9216" width="4.1796875" style="832" customWidth="1"/>
    <col min="9217" max="9217" width="14.453125" style="832" customWidth="1"/>
    <col min="9218" max="9439" width="11.453125" style="832"/>
    <col min="9440" max="9440" width="43.54296875" style="832" customWidth="1"/>
    <col min="9441" max="9441" width="6.54296875" style="832" customWidth="1"/>
    <col min="9442" max="9442" width="10.81640625" style="832" customWidth="1"/>
    <col min="9443" max="9443" width="9.453125" style="832" customWidth="1"/>
    <col min="9444" max="9444" width="5" style="832" customWidth="1"/>
    <col min="9445" max="9446" width="1.453125" style="832" customWidth="1"/>
    <col min="9447" max="9447" width="30.54296875" style="832" customWidth="1"/>
    <col min="9448" max="9448" width="4.54296875" style="832" customWidth="1"/>
    <col min="9449" max="9449" width="19.453125" style="832" customWidth="1"/>
    <col min="9450" max="9454" width="11" style="832" customWidth="1"/>
    <col min="9455" max="9455" width="25.81640625" style="832" customWidth="1"/>
    <col min="9456" max="9461" width="11" style="832" customWidth="1"/>
    <col min="9462" max="9462" width="14.453125" style="832" customWidth="1"/>
    <col min="9463" max="9463" width="4.1796875" style="832" customWidth="1"/>
    <col min="9464" max="9464" width="13.453125" style="832" customWidth="1"/>
    <col min="9465" max="9465" width="28.1796875" style="832" customWidth="1"/>
    <col min="9466" max="9466" width="11" style="832" customWidth="1"/>
    <col min="9467" max="9467" width="14.453125" style="832" customWidth="1"/>
    <col min="9468" max="9468" width="4.1796875" style="832" customWidth="1"/>
    <col min="9469" max="9470" width="11" style="832" customWidth="1"/>
    <col min="9471" max="9471" width="14.453125" style="832" customWidth="1"/>
    <col min="9472" max="9472" width="4.1796875" style="832" customWidth="1"/>
    <col min="9473" max="9473" width="14.453125" style="832" customWidth="1"/>
    <col min="9474" max="9695" width="11.453125" style="832"/>
    <col min="9696" max="9696" width="43.54296875" style="832" customWidth="1"/>
    <col min="9697" max="9697" width="6.54296875" style="832" customWidth="1"/>
    <col min="9698" max="9698" width="10.81640625" style="832" customWidth="1"/>
    <col min="9699" max="9699" width="9.453125" style="832" customWidth="1"/>
    <col min="9700" max="9700" width="5" style="832" customWidth="1"/>
    <col min="9701" max="9702" width="1.453125" style="832" customWidth="1"/>
    <col min="9703" max="9703" width="30.54296875" style="832" customWidth="1"/>
    <col min="9704" max="9704" width="4.54296875" style="832" customWidth="1"/>
    <col min="9705" max="9705" width="19.453125" style="832" customWidth="1"/>
    <col min="9706" max="9710" width="11" style="832" customWidth="1"/>
    <col min="9711" max="9711" width="25.81640625" style="832" customWidth="1"/>
    <col min="9712" max="9717" width="11" style="832" customWidth="1"/>
    <col min="9718" max="9718" width="14.453125" style="832" customWidth="1"/>
    <col min="9719" max="9719" width="4.1796875" style="832" customWidth="1"/>
    <col min="9720" max="9720" width="13.453125" style="832" customWidth="1"/>
    <col min="9721" max="9721" width="28.1796875" style="832" customWidth="1"/>
    <col min="9722" max="9722" width="11" style="832" customWidth="1"/>
    <col min="9723" max="9723" width="14.453125" style="832" customWidth="1"/>
    <col min="9724" max="9724" width="4.1796875" style="832" customWidth="1"/>
    <col min="9725" max="9726" width="11" style="832" customWidth="1"/>
    <col min="9727" max="9727" width="14.453125" style="832" customWidth="1"/>
    <col min="9728" max="9728" width="4.1796875" style="832" customWidth="1"/>
    <col min="9729" max="9729" width="14.453125" style="832" customWidth="1"/>
    <col min="9730" max="9951" width="11.453125" style="832"/>
    <col min="9952" max="9952" width="43.54296875" style="832" customWidth="1"/>
    <col min="9953" max="9953" width="6.54296875" style="832" customWidth="1"/>
    <col min="9954" max="9954" width="10.81640625" style="832" customWidth="1"/>
    <col min="9955" max="9955" width="9.453125" style="832" customWidth="1"/>
    <col min="9956" max="9956" width="5" style="832" customWidth="1"/>
    <col min="9957" max="9958" width="1.453125" style="832" customWidth="1"/>
    <col min="9959" max="9959" width="30.54296875" style="832" customWidth="1"/>
    <col min="9960" max="9960" width="4.54296875" style="832" customWidth="1"/>
    <col min="9961" max="9961" width="19.453125" style="832" customWidth="1"/>
    <col min="9962" max="9966" width="11" style="832" customWidth="1"/>
    <col min="9967" max="9967" width="25.81640625" style="832" customWidth="1"/>
    <col min="9968" max="9973" width="11" style="832" customWidth="1"/>
    <col min="9974" max="9974" width="14.453125" style="832" customWidth="1"/>
    <col min="9975" max="9975" width="4.1796875" style="832" customWidth="1"/>
    <col min="9976" max="9976" width="13.453125" style="832" customWidth="1"/>
    <col min="9977" max="9977" width="28.1796875" style="832" customWidth="1"/>
    <col min="9978" max="9978" width="11" style="832" customWidth="1"/>
    <col min="9979" max="9979" width="14.453125" style="832" customWidth="1"/>
    <col min="9980" max="9980" width="4.1796875" style="832" customWidth="1"/>
    <col min="9981" max="9982" width="11" style="832" customWidth="1"/>
    <col min="9983" max="9983" width="14.453125" style="832" customWidth="1"/>
    <col min="9984" max="9984" width="4.1796875" style="832" customWidth="1"/>
    <col min="9985" max="9985" width="14.453125" style="832" customWidth="1"/>
    <col min="9986" max="10207" width="11.453125" style="832"/>
    <col min="10208" max="10208" width="43.54296875" style="832" customWidth="1"/>
    <col min="10209" max="10209" width="6.54296875" style="832" customWidth="1"/>
    <col min="10210" max="10210" width="10.81640625" style="832" customWidth="1"/>
    <col min="10211" max="10211" width="9.453125" style="832" customWidth="1"/>
    <col min="10212" max="10212" width="5" style="832" customWidth="1"/>
    <col min="10213" max="10214" width="1.453125" style="832" customWidth="1"/>
    <col min="10215" max="10215" width="30.54296875" style="832" customWidth="1"/>
    <col min="10216" max="10216" width="4.54296875" style="832" customWidth="1"/>
    <col min="10217" max="10217" width="19.453125" style="832" customWidth="1"/>
    <col min="10218" max="10222" width="11" style="832" customWidth="1"/>
    <col min="10223" max="10223" width="25.81640625" style="832" customWidth="1"/>
    <col min="10224" max="10229" width="11" style="832" customWidth="1"/>
    <col min="10230" max="10230" width="14.453125" style="832" customWidth="1"/>
    <col min="10231" max="10231" width="4.1796875" style="832" customWidth="1"/>
    <col min="10232" max="10232" width="13.453125" style="832" customWidth="1"/>
    <col min="10233" max="10233" width="28.1796875" style="832" customWidth="1"/>
    <col min="10234" max="10234" width="11" style="832" customWidth="1"/>
    <col min="10235" max="10235" width="14.453125" style="832" customWidth="1"/>
    <col min="10236" max="10236" width="4.1796875" style="832" customWidth="1"/>
    <col min="10237" max="10238" width="11" style="832" customWidth="1"/>
    <col min="10239" max="10239" width="14.453125" style="832" customWidth="1"/>
    <col min="10240" max="10240" width="4.1796875" style="832" customWidth="1"/>
    <col min="10241" max="10241" width="14.453125" style="832" customWidth="1"/>
    <col min="10242" max="10463" width="11.453125" style="832"/>
    <col min="10464" max="10464" width="43.54296875" style="832" customWidth="1"/>
    <col min="10465" max="10465" width="6.54296875" style="832" customWidth="1"/>
    <col min="10466" max="10466" width="10.81640625" style="832" customWidth="1"/>
    <col min="10467" max="10467" width="9.453125" style="832" customWidth="1"/>
    <col min="10468" max="10468" width="5" style="832" customWidth="1"/>
    <col min="10469" max="10470" width="1.453125" style="832" customWidth="1"/>
    <col min="10471" max="10471" width="30.54296875" style="832" customWidth="1"/>
    <col min="10472" max="10472" width="4.54296875" style="832" customWidth="1"/>
    <col min="10473" max="10473" width="19.453125" style="832" customWidth="1"/>
    <col min="10474" max="10478" width="11" style="832" customWidth="1"/>
    <col min="10479" max="10479" width="25.81640625" style="832" customWidth="1"/>
    <col min="10480" max="10485" width="11" style="832" customWidth="1"/>
    <col min="10486" max="10486" width="14.453125" style="832" customWidth="1"/>
    <col min="10487" max="10487" width="4.1796875" style="832" customWidth="1"/>
    <col min="10488" max="10488" width="13.453125" style="832" customWidth="1"/>
    <col min="10489" max="10489" width="28.1796875" style="832" customWidth="1"/>
    <col min="10490" max="10490" width="11" style="832" customWidth="1"/>
    <col min="10491" max="10491" width="14.453125" style="832" customWidth="1"/>
    <col min="10492" max="10492" width="4.1796875" style="832" customWidth="1"/>
    <col min="10493" max="10494" width="11" style="832" customWidth="1"/>
    <col min="10495" max="10495" width="14.453125" style="832" customWidth="1"/>
    <col min="10496" max="10496" width="4.1796875" style="832" customWidth="1"/>
    <col min="10497" max="10497" width="14.453125" style="832" customWidth="1"/>
    <col min="10498" max="10719" width="11.453125" style="832"/>
    <col min="10720" max="10720" width="43.54296875" style="832" customWidth="1"/>
    <col min="10721" max="10721" width="6.54296875" style="832" customWidth="1"/>
    <col min="10722" max="10722" width="10.81640625" style="832" customWidth="1"/>
    <col min="10723" max="10723" width="9.453125" style="832" customWidth="1"/>
    <col min="10724" max="10724" width="5" style="832" customWidth="1"/>
    <col min="10725" max="10726" width="1.453125" style="832" customWidth="1"/>
    <col min="10727" max="10727" width="30.54296875" style="832" customWidth="1"/>
    <col min="10728" max="10728" width="4.54296875" style="832" customWidth="1"/>
    <col min="10729" max="10729" width="19.453125" style="832" customWidth="1"/>
    <col min="10730" max="10734" width="11" style="832" customWidth="1"/>
    <col min="10735" max="10735" width="25.81640625" style="832" customWidth="1"/>
    <col min="10736" max="10741" width="11" style="832" customWidth="1"/>
    <col min="10742" max="10742" width="14.453125" style="832" customWidth="1"/>
    <col min="10743" max="10743" width="4.1796875" style="832" customWidth="1"/>
    <col min="10744" max="10744" width="13.453125" style="832" customWidth="1"/>
    <col min="10745" max="10745" width="28.1796875" style="832" customWidth="1"/>
    <col min="10746" max="10746" width="11" style="832" customWidth="1"/>
    <col min="10747" max="10747" width="14.453125" style="832" customWidth="1"/>
    <col min="10748" max="10748" width="4.1796875" style="832" customWidth="1"/>
    <col min="10749" max="10750" width="11" style="832" customWidth="1"/>
    <col min="10751" max="10751" width="14.453125" style="832" customWidth="1"/>
    <col min="10752" max="10752" width="4.1796875" style="832" customWidth="1"/>
    <col min="10753" max="10753" width="14.453125" style="832" customWidth="1"/>
    <col min="10754" max="10975" width="11.453125" style="832"/>
    <col min="10976" max="10976" width="43.54296875" style="832" customWidth="1"/>
    <col min="10977" max="10977" width="6.54296875" style="832" customWidth="1"/>
    <col min="10978" max="10978" width="10.81640625" style="832" customWidth="1"/>
    <col min="10979" max="10979" width="9.453125" style="832" customWidth="1"/>
    <col min="10980" max="10980" width="5" style="832" customWidth="1"/>
    <col min="10981" max="10982" width="1.453125" style="832" customWidth="1"/>
    <col min="10983" max="10983" width="30.54296875" style="832" customWidth="1"/>
    <col min="10984" max="10984" width="4.54296875" style="832" customWidth="1"/>
    <col min="10985" max="10985" width="19.453125" style="832" customWidth="1"/>
    <col min="10986" max="10990" width="11" style="832" customWidth="1"/>
    <col min="10991" max="10991" width="25.81640625" style="832" customWidth="1"/>
    <col min="10992" max="10997" width="11" style="832" customWidth="1"/>
    <col min="10998" max="10998" width="14.453125" style="832" customWidth="1"/>
    <col min="10999" max="10999" width="4.1796875" style="832" customWidth="1"/>
    <col min="11000" max="11000" width="13.453125" style="832" customWidth="1"/>
    <col min="11001" max="11001" width="28.1796875" style="832" customWidth="1"/>
    <col min="11002" max="11002" width="11" style="832" customWidth="1"/>
    <col min="11003" max="11003" width="14.453125" style="832" customWidth="1"/>
    <col min="11004" max="11004" width="4.1796875" style="832" customWidth="1"/>
    <col min="11005" max="11006" width="11" style="832" customWidth="1"/>
    <col min="11007" max="11007" width="14.453125" style="832" customWidth="1"/>
    <col min="11008" max="11008" width="4.1796875" style="832" customWidth="1"/>
    <col min="11009" max="11009" width="14.453125" style="832" customWidth="1"/>
    <col min="11010" max="11231" width="11.453125" style="832"/>
    <col min="11232" max="11232" width="43.54296875" style="832" customWidth="1"/>
    <col min="11233" max="11233" width="6.54296875" style="832" customWidth="1"/>
    <col min="11234" max="11234" width="10.81640625" style="832" customWidth="1"/>
    <col min="11235" max="11235" width="9.453125" style="832" customWidth="1"/>
    <col min="11236" max="11236" width="5" style="832" customWidth="1"/>
    <col min="11237" max="11238" width="1.453125" style="832" customWidth="1"/>
    <col min="11239" max="11239" width="30.54296875" style="832" customWidth="1"/>
    <col min="11240" max="11240" width="4.54296875" style="832" customWidth="1"/>
    <col min="11241" max="11241" width="19.453125" style="832" customWidth="1"/>
    <col min="11242" max="11246" width="11" style="832" customWidth="1"/>
    <col min="11247" max="11247" width="25.81640625" style="832" customWidth="1"/>
    <col min="11248" max="11253" width="11" style="832" customWidth="1"/>
    <col min="11254" max="11254" width="14.453125" style="832" customWidth="1"/>
    <col min="11255" max="11255" width="4.1796875" style="832" customWidth="1"/>
    <col min="11256" max="11256" width="13.453125" style="832" customWidth="1"/>
    <col min="11257" max="11257" width="28.1796875" style="832" customWidth="1"/>
    <col min="11258" max="11258" width="11" style="832" customWidth="1"/>
    <col min="11259" max="11259" width="14.453125" style="832" customWidth="1"/>
    <col min="11260" max="11260" width="4.1796875" style="832" customWidth="1"/>
    <col min="11261" max="11262" width="11" style="832" customWidth="1"/>
    <col min="11263" max="11263" width="14.453125" style="832" customWidth="1"/>
    <col min="11264" max="11264" width="4.1796875" style="832" customWidth="1"/>
    <col min="11265" max="11265" width="14.453125" style="832" customWidth="1"/>
    <col min="11266" max="11487" width="11.453125" style="832"/>
    <col min="11488" max="11488" width="43.54296875" style="832" customWidth="1"/>
    <col min="11489" max="11489" width="6.54296875" style="832" customWidth="1"/>
    <col min="11490" max="11490" width="10.81640625" style="832" customWidth="1"/>
    <col min="11491" max="11491" width="9.453125" style="832" customWidth="1"/>
    <col min="11492" max="11492" width="5" style="832" customWidth="1"/>
    <col min="11493" max="11494" width="1.453125" style="832" customWidth="1"/>
    <col min="11495" max="11495" width="30.54296875" style="832" customWidth="1"/>
    <col min="11496" max="11496" width="4.54296875" style="832" customWidth="1"/>
    <col min="11497" max="11497" width="19.453125" style="832" customWidth="1"/>
    <col min="11498" max="11502" width="11" style="832" customWidth="1"/>
    <col min="11503" max="11503" width="25.81640625" style="832" customWidth="1"/>
    <col min="11504" max="11509" width="11" style="832" customWidth="1"/>
    <col min="11510" max="11510" width="14.453125" style="832" customWidth="1"/>
    <col min="11511" max="11511" width="4.1796875" style="832" customWidth="1"/>
    <col min="11512" max="11512" width="13.453125" style="832" customWidth="1"/>
    <col min="11513" max="11513" width="28.1796875" style="832" customWidth="1"/>
    <col min="11514" max="11514" width="11" style="832" customWidth="1"/>
    <col min="11515" max="11515" width="14.453125" style="832" customWidth="1"/>
    <col min="11516" max="11516" width="4.1796875" style="832" customWidth="1"/>
    <col min="11517" max="11518" width="11" style="832" customWidth="1"/>
    <col min="11519" max="11519" width="14.453125" style="832" customWidth="1"/>
    <col min="11520" max="11520" width="4.1796875" style="832" customWidth="1"/>
    <col min="11521" max="11521" width="14.453125" style="832" customWidth="1"/>
    <col min="11522" max="11743" width="11.453125" style="832"/>
    <col min="11744" max="11744" width="43.54296875" style="832" customWidth="1"/>
    <col min="11745" max="11745" width="6.54296875" style="832" customWidth="1"/>
    <col min="11746" max="11746" width="10.81640625" style="832" customWidth="1"/>
    <col min="11747" max="11747" width="9.453125" style="832" customWidth="1"/>
    <col min="11748" max="11748" width="5" style="832" customWidth="1"/>
    <col min="11749" max="11750" width="1.453125" style="832" customWidth="1"/>
    <col min="11751" max="11751" width="30.54296875" style="832" customWidth="1"/>
    <col min="11752" max="11752" width="4.54296875" style="832" customWidth="1"/>
    <col min="11753" max="11753" width="19.453125" style="832" customWidth="1"/>
    <col min="11754" max="11758" width="11" style="832" customWidth="1"/>
    <col min="11759" max="11759" width="25.81640625" style="832" customWidth="1"/>
    <col min="11760" max="11765" width="11" style="832" customWidth="1"/>
    <col min="11766" max="11766" width="14.453125" style="832" customWidth="1"/>
    <col min="11767" max="11767" width="4.1796875" style="832" customWidth="1"/>
    <col min="11768" max="11768" width="13.453125" style="832" customWidth="1"/>
    <col min="11769" max="11769" width="28.1796875" style="832" customWidth="1"/>
    <col min="11770" max="11770" width="11" style="832" customWidth="1"/>
    <col min="11771" max="11771" width="14.453125" style="832" customWidth="1"/>
    <col min="11772" max="11772" width="4.1796875" style="832" customWidth="1"/>
    <col min="11773" max="11774" width="11" style="832" customWidth="1"/>
    <col min="11775" max="11775" width="14.453125" style="832" customWidth="1"/>
    <col min="11776" max="11776" width="4.1796875" style="832" customWidth="1"/>
    <col min="11777" max="11777" width="14.453125" style="832" customWidth="1"/>
    <col min="11778" max="11999" width="11.453125" style="832"/>
    <col min="12000" max="12000" width="43.54296875" style="832" customWidth="1"/>
    <col min="12001" max="12001" width="6.54296875" style="832" customWidth="1"/>
    <col min="12002" max="12002" width="10.81640625" style="832" customWidth="1"/>
    <col min="12003" max="12003" width="9.453125" style="832" customWidth="1"/>
    <col min="12004" max="12004" width="5" style="832" customWidth="1"/>
    <col min="12005" max="12006" width="1.453125" style="832" customWidth="1"/>
    <col min="12007" max="12007" width="30.54296875" style="832" customWidth="1"/>
    <col min="12008" max="12008" width="4.54296875" style="832" customWidth="1"/>
    <col min="12009" max="12009" width="19.453125" style="832" customWidth="1"/>
    <col min="12010" max="12014" width="11" style="832" customWidth="1"/>
    <col min="12015" max="12015" width="25.81640625" style="832" customWidth="1"/>
    <col min="12016" max="12021" width="11" style="832" customWidth="1"/>
    <col min="12022" max="12022" width="14.453125" style="832" customWidth="1"/>
    <col min="12023" max="12023" width="4.1796875" style="832" customWidth="1"/>
    <col min="12024" max="12024" width="13.453125" style="832" customWidth="1"/>
    <col min="12025" max="12025" width="28.1796875" style="832" customWidth="1"/>
    <col min="12026" max="12026" width="11" style="832" customWidth="1"/>
    <col min="12027" max="12027" width="14.453125" style="832" customWidth="1"/>
    <col min="12028" max="12028" width="4.1796875" style="832" customWidth="1"/>
    <col min="12029" max="12030" width="11" style="832" customWidth="1"/>
    <col min="12031" max="12031" width="14.453125" style="832" customWidth="1"/>
    <col min="12032" max="12032" width="4.1796875" style="832" customWidth="1"/>
    <col min="12033" max="12033" width="14.453125" style="832" customWidth="1"/>
    <col min="12034" max="12255" width="11.453125" style="832"/>
    <col min="12256" max="12256" width="43.54296875" style="832" customWidth="1"/>
    <col min="12257" max="12257" width="6.54296875" style="832" customWidth="1"/>
    <col min="12258" max="12258" width="10.81640625" style="832" customWidth="1"/>
    <col min="12259" max="12259" width="9.453125" style="832" customWidth="1"/>
    <col min="12260" max="12260" width="5" style="832" customWidth="1"/>
    <col min="12261" max="12262" width="1.453125" style="832" customWidth="1"/>
    <col min="12263" max="12263" width="30.54296875" style="832" customWidth="1"/>
    <col min="12264" max="12264" width="4.54296875" style="832" customWidth="1"/>
    <col min="12265" max="12265" width="19.453125" style="832" customWidth="1"/>
    <col min="12266" max="12270" width="11" style="832" customWidth="1"/>
    <col min="12271" max="12271" width="25.81640625" style="832" customWidth="1"/>
    <col min="12272" max="12277" width="11" style="832" customWidth="1"/>
    <col min="12278" max="12278" width="14.453125" style="832" customWidth="1"/>
    <col min="12279" max="12279" width="4.1796875" style="832" customWidth="1"/>
    <col min="12280" max="12280" width="13.453125" style="832" customWidth="1"/>
    <col min="12281" max="12281" width="28.1796875" style="832" customWidth="1"/>
    <col min="12282" max="12282" width="11" style="832" customWidth="1"/>
    <col min="12283" max="12283" width="14.453125" style="832" customWidth="1"/>
    <col min="12284" max="12284" width="4.1796875" style="832" customWidth="1"/>
    <col min="12285" max="12286" width="11" style="832" customWidth="1"/>
    <col min="12287" max="12287" width="14.453125" style="832" customWidth="1"/>
    <col min="12288" max="12288" width="4.1796875" style="832" customWidth="1"/>
    <col min="12289" max="12289" width="14.453125" style="832" customWidth="1"/>
    <col min="12290" max="12511" width="11.453125" style="832"/>
    <col min="12512" max="12512" width="43.54296875" style="832" customWidth="1"/>
    <col min="12513" max="12513" width="6.54296875" style="832" customWidth="1"/>
    <col min="12514" max="12514" width="10.81640625" style="832" customWidth="1"/>
    <col min="12515" max="12515" width="9.453125" style="832" customWidth="1"/>
    <col min="12516" max="12516" width="5" style="832" customWidth="1"/>
    <col min="12517" max="12518" width="1.453125" style="832" customWidth="1"/>
    <col min="12519" max="12519" width="30.54296875" style="832" customWidth="1"/>
    <col min="12520" max="12520" width="4.54296875" style="832" customWidth="1"/>
    <col min="12521" max="12521" width="19.453125" style="832" customWidth="1"/>
    <col min="12522" max="12526" width="11" style="832" customWidth="1"/>
    <col min="12527" max="12527" width="25.81640625" style="832" customWidth="1"/>
    <col min="12528" max="12533" width="11" style="832" customWidth="1"/>
    <col min="12534" max="12534" width="14.453125" style="832" customWidth="1"/>
    <col min="12535" max="12535" width="4.1796875" style="832" customWidth="1"/>
    <col min="12536" max="12536" width="13.453125" style="832" customWidth="1"/>
    <col min="12537" max="12537" width="28.1796875" style="832" customWidth="1"/>
    <col min="12538" max="12538" width="11" style="832" customWidth="1"/>
    <col min="12539" max="12539" width="14.453125" style="832" customWidth="1"/>
    <col min="12540" max="12540" width="4.1796875" style="832" customWidth="1"/>
    <col min="12541" max="12542" width="11" style="832" customWidth="1"/>
    <col min="12543" max="12543" width="14.453125" style="832" customWidth="1"/>
    <col min="12544" max="12544" width="4.1796875" style="832" customWidth="1"/>
    <col min="12545" max="12545" width="14.453125" style="832" customWidth="1"/>
    <col min="12546" max="12767" width="11.453125" style="832"/>
    <col min="12768" max="12768" width="43.54296875" style="832" customWidth="1"/>
    <col min="12769" max="12769" width="6.54296875" style="832" customWidth="1"/>
    <col min="12770" max="12770" width="10.81640625" style="832" customWidth="1"/>
    <col min="12771" max="12771" width="9.453125" style="832" customWidth="1"/>
    <col min="12772" max="12772" width="5" style="832" customWidth="1"/>
    <col min="12773" max="12774" width="1.453125" style="832" customWidth="1"/>
    <col min="12775" max="12775" width="30.54296875" style="832" customWidth="1"/>
    <col min="12776" max="12776" width="4.54296875" style="832" customWidth="1"/>
    <col min="12777" max="12777" width="19.453125" style="832" customWidth="1"/>
    <col min="12778" max="12782" width="11" style="832" customWidth="1"/>
    <col min="12783" max="12783" width="25.81640625" style="832" customWidth="1"/>
    <col min="12784" max="12789" width="11" style="832" customWidth="1"/>
    <col min="12790" max="12790" width="14.453125" style="832" customWidth="1"/>
    <col min="12791" max="12791" width="4.1796875" style="832" customWidth="1"/>
    <col min="12792" max="12792" width="13.453125" style="832" customWidth="1"/>
    <col min="12793" max="12793" width="28.1796875" style="832" customWidth="1"/>
    <col min="12794" max="12794" width="11" style="832" customWidth="1"/>
    <col min="12795" max="12795" width="14.453125" style="832" customWidth="1"/>
    <col min="12796" max="12796" width="4.1796875" style="832" customWidth="1"/>
    <col min="12797" max="12798" width="11" style="832" customWidth="1"/>
    <col min="12799" max="12799" width="14.453125" style="832" customWidth="1"/>
    <col min="12800" max="12800" width="4.1796875" style="832" customWidth="1"/>
    <col min="12801" max="12801" width="14.453125" style="832" customWidth="1"/>
    <col min="12802" max="13023" width="11.453125" style="832"/>
    <col min="13024" max="13024" width="43.54296875" style="832" customWidth="1"/>
    <col min="13025" max="13025" width="6.54296875" style="832" customWidth="1"/>
    <col min="13026" max="13026" width="10.81640625" style="832" customWidth="1"/>
    <col min="13027" max="13027" width="9.453125" style="832" customWidth="1"/>
    <col min="13028" max="13028" width="5" style="832" customWidth="1"/>
    <col min="13029" max="13030" width="1.453125" style="832" customWidth="1"/>
    <col min="13031" max="13031" width="30.54296875" style="832" customWidth="1"/>
    <col min="13032" max="13032" width="4.54296875" style="832" customWidth="1"/>
    <col min="13033" max="13033" width="19.453125" style="832" customWidth="1"/>
    <col min="13034" max="13038" width="11" style="832" customWidth="1"/>
    <col min="13039" max="13039" width="25.81640625" style="832" customWidth="1"/>
    <col min="13040" max="13045" width="11" style="832" customWidth="1"/>
    <col min="13046" max="13046" width="14.453125" style="832" customWidth="1"/>
    <col min="13047" max="13047" width="4.1796875" style="832" customWidth="1"/>
    <col min="13048" max="13048" width="13.453125" style="832" customWidth="1"/>
    <col min="13049" max="13049" width="28.1796875" style="832" customWidth="1"/>
    <col min="13050" max="13050" width="11" style="832" customWidth="1"/>
    <col min="13051" max="13051" width="14.453125" style="832" customWidth="1"/>
    <col min="13052" max="13052" width="4.1796875" style="832" customWidth="1"/>
    <col min="13053" max="13054" width="11" style="832" customWidth="1"/>
    <col min="13055" max="13055" width="14.453125" style="832" customWidth="1"/>
    <col min="13056" max="13056" width="4.1796875" style="832" customWidth="1"/>
    <col min="13057" max="13057" width="14.453125" style="832" customWidth="1"/>
    <col min="13058" max="13279" width="11.453125" style="832"/>
    <col min="13280" max="13280" width="43.54296875" style="832" customWidth="1"/>
    <col min="13281" max="13281" width="6.54296875" style="832" customWidth="1"/>
    <col min="13282" max="13282" width="10.81640625" style="832" customWidth="1"/>
    <col min="13283" max="13283" width="9.453125" style="832" customWidth="1"/>
    <col min="13284" max="13284" width="5" style="832" customWidth="1"/>
    <col min="13285" max="13286" width="1.453125" style="832" customWidth="1"/>
    <col min="13287" max="13287" width="30.54296875" style="832" customWidth="1"/>
    <col min="13288" max="13288" width="4.54296875" style="832" customWidth="1"/>
    <col min="13289" max="13289" width="19.453125" style="832" customWidth="1"/>
    <col min="13290" max="13294" width="11" style="832" customWidth="1"/>
    <col min="13295" max="13295" width="25.81640625" style="832" customWidth="1"/>
    <col min="13296" max="13301" width="11" style="832" customWidth="1"/>
    <col min="13302" max="13302" width="14.453125" style="832" customWidth="1"/>
    <col min="13303" max="13303" width="4.1796875" style="832" customWidth="1"/>
    <col min="13304" max="13304" width="13.453125" style="832" customWidth="1"/>
    <col min="13305" max="13305" width="28.1796875" style="832" customWidth="1"/>
    <col min="13306" max="13306" width="11" style="832" customWidth="1"/>
    <col min="13307" max="13307" width="14.453125" style="832" customWidth="1"/>
    <col min="13308" max="13308" width="4.1796875" style="832" customWidth="1"/>
    <col min="13309" max="13310" width="11" style="832" customWidth="1"/>
    <col min="13311" max="13311" width="14.453125" style="832" customWidth="1"/>
    <col min="13312" max="13312" width="4.1796875" style="832" customWidth="1"/>
    <col min="13313" max="13313" width="14.453125" style="832" customWidth="1"/>
    <col min="13314" max="13535" width="11.453125" style="832"/>
    <col min="13536" max="13536" width="43.54296875" style="832" customWidth="1"/>
    <col min="13537" max="13537" width="6.54296875" style="832" customWidth="1"/>
    <col min="13538" max="13538" width="10.81640625" style="832" customWidth="1"/>
    <col min="13539" max="13539" width="9.453125" style="832" customWidth="1"/>
    <col min="13540" max="13540" width="5" style="832" customWidth="1"/>
    <col min="13541" max="13542" width="1.453125" style="832" customWidth="1"/>
    <col min="13543" max="13543" width="30.54296875" style="832" customWidth="1"/>
    <col min="13544" max="13544" width="4.54296875" style="832" customWidth="1"/>
    <col min="13545" max="13545" width="19.453125" style="832" customWidth="1"/>
    <col min="13546" max="13550" width="11" style="832" customWidth="1"/>
    <col min="13551" max="13551" width="25.81640625" style="832" customWidth="1"/>
    <col min="13552" max="13557" width="11" style="832" customWidth="1"/>
    <col min="13558" max="13558" width="14.453125" style="832" customWidth="1"/>
    <col min="13559" max="13559" width="4.1796875" style="832" customWidth="1"/>
    <col min="13560" max="13560" width="13.453125" style="832" customWidth="1"/>
    <col min="13561" max="13561" width="28.1796875" style="832" customWidth="1"/>
    <col min="13562" max="13562" width="11" style="832" customWidth="1"/>
    <col min="13563" max="13563" width="14.453125" style="832" customWidth="1"/>
    <col min="13564" max="13564" width="4.1796875" style="832" customWidth="1"/>
    <col min="13565" max="13566" width="11" style="832" customWidth="1"/>
    <col min="13567" max="13567" width="14.453125" style="832" customWidth="1"/>
    <col min="13568" max="13568" width="4.1796875" style="832" customWidth="1"/>
    <col min="13569" max="13569" width="14.453125" style="832" customWidth="1"/>
    <col min="13570" max="13791" width="11.453125" style="832"/>
    <col min="13792" max="13792" width="43.54296875" style="832" customWidth="1"/>
    <col min="13793" max="13793" width="6.54296875" style="832" customWidth="1"/>
    <col min="13794" max="13794" width="10.81640625" style="832" customWidth="1"/>
    <col min="13795" max="13795" width="9.453125" style="832" customWidth="1"/>
    <col min="13796" max="13796" width="5" style="832" customWidth="1"/>
    <col min="13797" max="13798" width="1.453125" style="832" customWidth="1"/>
    <col min="13799" max="13799" width="30.54296875" style="832" customWidth="1"/>
    <col min="13800" max="13800" width="4.54296875" style="832" customWidth="1"/>
    <col min="13801" max="13801" width="19.453125" style="832" customWidth="1"/>
    <col min="13802" max="13806" width="11" style="832" customWidth="1"/>
    <col min="13807" max="13807" width="25.81640625" style="832" customWidth="1"/>
    <col min="13808" max="13813" width="11" style="832" customWidth="1"/>
    <col min="13814" max="13814" width="14.453125" style="832" customWidth="1"/>
    <col min="13815" max="13815" width="4.1796875" style="832" customWidth="1"/>
    <col min="13816" max="13816" width="13.453125" style="832" customWidth="1"/>
    <col min="13817" max="13817" width="28.1796875" style="832" customWidth="1"/>
    <col min="13818" max="13818" width="11" style="832" customWidth="1"/>
    <col min="13819" max="13819" width="14.453125" style="832" customWidth="1"/>
    <col min="13820" max="13820" width="4.1796875" style="832" customWidth="1"/>
    <col min="13821" max="13822" width="11" style="832" customWidth="1"/>
    <col min="13823" max="13823" width="14.453125" style="832" customWidth="1"/>
    <col min="13824" max="13824" width="4.1796875" style="832" customWidth="1"/>
    <col min="13825" max="13825" width="14.453125" style="832" customWidth="1"/>
    <col min="13826" max="14047" width="11.453125" style="832"/>
    <col min="14048" max="14048" width="43.54296875" style="832" customWidth="1"/>
    <col min="14049" max="14049" width="6.54296875" style="832" customWidth="1"/>
    <col min="14050" max="14050" width="10.81640625" style="832" customWidth="1"/>
    <col min="14051" max="14051" width="9.453125" style="832" customWidth="1"/>
    <col min="14052" max="14052" width="5" style="832" customWidth="1"/>
    <col min="14053" max="14054" width="1.453125" style="832" customWidth="1"/>
    <col min="14055" max="14055" width="30.54296875" style="832" customWidth="1"/>
    <col min="14056" max="14056" width="4.54296875" style="832" customWidth="1"/>
    <col min="14057" max="14057" width="19.453125" style="832" customWidth="1"/>
    <col min="14058" max="14062" width="11" style="832" customWidth="1"/>
    <col min="14063" max="14063" width="25.81640625" style="832" customWidth="1"/>
    <col min="14064" max="14069" width="11" style="832" customWidth="1"/>
    <col min="14070" max="14070" width="14.453125" style="832" customWidth="1"/>
    <col min="14071" max="14071" width="4.1796875" style="832" customWidth="1"/>
    <col min="14072" max="14072" width="13.453125" style="832" customWidth="1"/>
    <col min="14073" max="14073" width="28.1796875" style="832" customWidth="1"/>
    <col min="14074" max="14074" width="11" style="832" customWidth="1"/>
    <col min="14075" max="14075" width="14.453125" style="832" customWidth="1"/>
    <col min="14076" max="14076" width="4.1796875" style="832" customWidth="1"/>
    <col min="14077" max="14078" width="11" style="832" customWidth="1"/>
    <col min="14079" max="14079" width="14.453125" style="832" customWidth="1"/>
    <col min="14080" max="14080" width="4.1796875" style="832" customWidth="1"/>
    <col min="14081" max="14081" width="14.453125" style="832" customWidth="1"/>
    <col min="14082" max="14303" width="11.453125" style="832"/>
    <col min="14304" max="14304" width="43.54296875" style="832" customWidth="1"/>
    <col min="14305" max="14305" width="6.54296875" style="832" customWidth="1"/>
    <col min="14306" max="14306" width="10.81640625" style="832" customWidth="1"/>
    <col min="14307" max="14307" width="9.453125" style="832" customWidth="1"/>
    <col min="14308" max="14308" width="5" style="832" customWidth="1"/>
    <col min="14309" max="14310" width="1.453125" style="832" customWidth="1"/>
    <col min="14311" max="14311" width="30.54296875" style="832" customWidth="1"/>
    <col min="14312" max="14312" width="4.54296875" style="832" customWidth="1"/>
    <col min="14313" max="14313" width="19.453125" style="832" customWidth="1"/>
    <col min="14314" max="14318" width="11" style="832" customWidth="1"/>
    <col min="14319" max="14319" width="25.81640625" style="832" customWidth="1"/>
    <col min="14320" max="14325" width="11" style="832" customWidth="1"/>
    <col min="14326" max="14326" width="14.453125" style="832" customWidth="1"/>
    <col min="14327" max="14327" width="4.1796875" style="832" customWidth="1"/>
    <col min="14328" max="14328" width="13.453125" style="832" customWidth="1"/>
    <col min="14329" max="14329" width="28.1796875" style="832" customWidth="1"/>
    <col min="14330" max="14330" width="11" style="832" customWidth="1"/>
    <col min="14331" max="14331" width="14.453125" style="832" customWidth="1"/>
    <col min="14332" max="14332" width="4.1796875" style="832" customWidth="1"/>
    <col min="14333" max="14334" width="11" style="832" customWidth="1"/>
    <col min="14335" max="14335" width="14.453125" style="832" customWidth="1"/>
    <col min="14336" max="14336" width="4.1796875" style="832" customWidth="1"/>
    <col min="14337" max="14337" width="14.453125" style="832" customWidth="1"/>
    <col min="14338" max="14559" width="11.453125" style="832"/>
    <col min="14560" max="14560" width="43.54296875" style="832" customWidth="1"/>
    <col min="14561" max="14561" width="6.54296875" style="832" customWidth="1"/>
    <col min="14562" max="14562" width="10.81640625" style="832" customWidth="1"/>
    <col min="14563" max="14563" width="9.453125" style="832" customWidth="1"/>
    <col min="14564" max="14564" width="5" style="832" customWidth="1"/>
    <col min="14565" max="14566" width="1.453125" style="832" customWidth="1"/>
    <col min="14567" max="14567" width="30.54296875" style="832" customWidth="1"/>
    <col min="14568" max="14568" width="4.54296875" style="832" customWidth="1"/>
    <col min="14569" max="14569" width="19.453125" style="832" customWidth="1"/>
    <col min="14570" max="14574" width="11" style="832" customWidth="1"/>
    <col min="14575" max="14575" width="25.81640625" style="832" customWidth="1"/>
    <col min="14576" max="14581" width="11" style="832" customWidth="1"/>
    <col min="14582" max="14582" width="14.453125" style="832" customWidth="1"/>
    <col min="14583" max="14583" width="4.1796875" style="832" customWidth="1"/>
    <col min="14584" max="14584" width="13.453125" style="832" customWidth="1"/>
    <col min="14585" max="14585" width="28.1796875" style="832" customWidth="1"/>
    <col min="14586" max="14586" width="11" style="832" customWidth="1"/>
    <col min="14587" max="14587" width="14.453125" style="832" customWidth="1"/>
    <col min="14588" max="14588" width="4.1796875" style="832" customWidth="1"/>
    <col min="14589" max="14590" width="11" style="832" customWidth="1"/>
    <col min="14591" max="14591" width="14.453125" style="832" customWidth="1"/>
    <col min="14592" max="14592" width="4.1796875" style="832" customWidth="1"/>
    <col min="14593" max="14593" width="14.453125" style="832" customWidth="1"/>
    <col min="14594" max="14815" width="11.453125" style="832"/>
    <col min="14816" max="14816" width="43.54296875" style="832" customWidth="1"/>
    <col min="14817" max="14817" width="6.54296875" style="832" customWidth="1"/>
    <col min="14818" max="14818" width="10.81640625" style="832" customWidth="1"/>
    <col min="14819" max="14819" width="9.453125" style="832" customWidth="1"/>
    <col min="14820" max="14820" width="5" style="832" customWidth="1"/>
    <col min="14821" max="14822" width="1.453125" style="832" customWidth="1"/>
    <col min="14823" max="14823" width="30.54296875" style="832" customWidth="1"/>
    <col min="14824" max="14824" width="4.54296875" style="832" customWidth="1"/>
    <col min="14825" max="14825" width="19.453125" style="832" customWidth="1"/>
    <col min="14826" max="14830" width="11" style="832" customWidth="1"/>
    <col min="14831" max="14831" width="25.81640625" style="832" customWidth="1"/>
    <col min="14832" max="14837" width="11" style="832" customWidth="1"/>
    <col min="14838" max="14838" width="14.453125" style="832" customWidth="1"/>
    <col min="14839" max="14839" width="4.1796875" style="832" customWidth="1"/>
    <col min="14840" max="14840" width="13.453125" style="832" customWidth="1"/>
    <col min="14841" max="14841" width="28.1796875" style="832" customWidth="1"/>
    <col min="14842" max="14842" width="11" style="832" customWidth="1"/>
    <col min="14843" max="14843" width="14.453125" style="832" customWidth="1"/>
    <col min="14844" max="14844" width="4.1796875" style="832" customWidth="1"/>
    <col min="14845" max="14846" width="11" style="832" customWidth="1"/>
    <col min="14847" max="14847" width="14.453125" style="832" customWidth="1"/>
    <col min="14848" max="14848" width="4.1796875" style="832" customWidth="1"/>
    <col min="14849" max="14849" width="14.453125" style="832" customWidth="1"/>
    <col min="14850" max="15071" width="11.453125" style="832"/>
    <col min="15072" max="15072" width="43.54296875" style="832" customWidth="1"/>
    <col min="15073" max="15073" width="6.54296875" style="832" customWidth="1"/>
    <col min="15074" max="15074" width="10.81640625" style="832" customWidth="1"/>
    <col min="15075" max="15075" width="9.453125" style="832" customWidth="1"/>
    <col min="15076" max="15076" width="5" style="832" customWidth="1"/>
    <col min="15077" max="15078" width="1.453125" style="832" customWidth="1"/>
    <col min="15079" max="15079" width="30.54296875" style="832" customWidth="1"/>
    <col min="15080" max="15080" width="4.54296875" style="832" customWidth="1"/>
    <col min="15081" max="15081" width="19.453125" style="832" customWidth="1"/>
    <col min="15082" max="15086" width="11" style="832" customWidth="1"/>
    <col min="15087" max="15087" width="25.81640625" style="832" customWidth="1"/>
    <col min="15088" max="15093" width="11" style="832" customWidth="1"/>
    <col min="15094" max="15094" width="14.453125" style="832" customWidth="1"/>
    <col min="15095" max="15095" width="4.1796875" style="832" customWidth="1"/>
    <col min="15096" max="15096" width="13.453125" style="832" customWidth="1"/>
    <col min="15097" max="15097" width="28.1796875" style="832" customWidth="1"/>
    <col min="15098" max="15098" width="11" style="832" customWidth="1"/>
    <col min="15099" max="15099" width="14.453125" style="832" customWidth="1"/>
    <col min="15100" max="15100" width="4.1796875" style="832" customWidth="1"/>
    <col min="15101" max="15102" width="11" style="832" customWidth="1"/>
    <col min="15103" max="15103" width="14.453125" style="832" customWidth="1"/>
    <col min="15104" max="15104" width="4.1796875" style="832" customWidth="1"/>
    <col min="15105" max="15105" width="14.453125" style="832" customWidth="1"/>
    <col min="15106" max="15327" width="11.453125" style="832"/>
    <col min="15328" max="15328" width="43.54296875" style="832" customWidth="1"/>
    <col min="15329" max="15329" width="6.54296875" style="832" customWidth="1"/>
    <col min="15330" max="15330" width="10.81640625" style="832" customWidth="1"/>
    <col min="15331" max="15331" width="9.453125" style="832" customWidth="1"/>
    <col min="15332" max="15332" width="5" style="832" customWidth="1"/>
    <col min="15333" max="15334" width="1.453125" style="832" customWidth="1"/>
    <col min="15335" max="15335" width="30.54296875" style="832" customWidth="1"/>
    <col min="15336" max="15336" width="4.54296875" style="832" customWidth="1"/>
    <col min="15337" max="15337" width="19.453125" style="832" customWidth="1"/>
    <col min="15338" max="15342" width="11" style="832" customWidth="1"/>
    <col min="15343" max="15343" width="25.81640625" style="832" customWidth="1"/>
    <col min="15344" max="15349" width="11" style="832" customWidth="1"/>
    <col min="15350" max="15350" width="14.453125" style="832" customWidth="1"/>
    <col min="15351" max="15351" width="4.1796875" style="832" customWidth="1"/>
    <col min="15352" max="15352" width="13.453125" style="832" customWidth="1"/>
    <col min="15353" max="15353" width="28.1796875" style="832" customWidth="1"/>
    <col min="15354" max="15354" width="11" style="832" customWidth="1"/>
    <col min="15355" max="15355" width="14.453125" style="832" customWidth="1"/>
    <col min="15356" max="15356" width="4.1796875" style="832" customWidth="1"/>
    <col min="15357" max="15358" width="11" style="832" customWidth="1"/>
    <col min="15359" max="15359" width="14.453125" style="832" customWidth="1"/>
    <col min="15360" max="15360" width="4.1796875" style="832" customWidth="1"/>
    <col min="15361" max="15361" width="14.453125" style="832" customWidth="1"/>
    <col min="15362" max="15583" width="11.453125" style="832"/>
    <col min="15584" max="15584" width="43.54296875" style="832" customWidth="1"/>
    <col min="15585" max="15585" width="6.54296875" style="832" customWidth="1"/>
    <col min="15586" max="15586" width="10.81640625" style="832" customWidth="1"/>
    <col min="15587" max="15587" width="9.453125" style="832" customWidth="1"/>
    <col min="15588" max="15588" width="5" style="832" customWidth="1"/>
    <col min="15589" max="15590" width="1.453125" style="832" customWidth="1"/>
    <col min="15591" max="15591" width="30.54296875" style="832" customWidth="1"/>
    <col min="15592" max="15592" width="4.54296875" style="832" customWidth="1"/>
    <col min="15593" max="15593" width="19.453125" style="832" customWidth="1"/>
    <col min="15594" max="15598" width="11" style="832" customWidth="1"/>
    <col min="15599" max="15599" width="25.81640625" style="832" customWidth="1"/>
    <col min="15600" max="15605" width="11" style="832" customWidth="1"/>
    <col min="15606" max="15606" width="14.453125" style="832" customWidth="1"/>
    <col min="15607" max="15607" width="4.1796875" style="832" customWidth="1"/>
    <col min="15608" max="15608" width="13.453125" style="832" customWidth="1"/>
    <col min="15609" max="15609" width="28.1796875" style="832" customWidth="1"/>
    <col min="15610" max="15610" width="11" style="832" customWidth="1"/>
    <col min="15611" max="15611" width="14.453125" style="832" customWidth="1"/>
    <col min="15612" max="15612" width="4.1796875" style="832" customWidth="1"/>
    <col min="15613" max="15614" width="11" style="832" customWidth="1"/>
    <col min="15615" max="15615" width="14.453125" style="832" customWidth="1"/>
    <col min="15616" max="15616" width="4.1796875" style="832" customWidth="1"/>
    <col min="15617" max="15617" width="14.453125" style="832" customWidth="1"/>
    <col min="15618" max="15839" width="11.453125" style="832"/>
    <col min="15840" max="15840" width="43.54296875" style="832" customWidth="1"/>
    <col min="15841" max="15841" width="6.54296875" style="832" customWidth="1"/>
    <col min="15842" max="15842" width="10.81640625" style="832" customWidth="1"/>
    <col min="15843" max="15843" width="9.453125" style="832" customWidth="1"/>
    <col min="15844" max="15844" width="5" style="832" customWidth="1"/>
    <col min="15845" max="15846" width="1.453125" style="832" customWidth="1"/>
    <col min="15847" max="15847" width="30.54296875" style="832" customWidth="1"/>
    <col min="15848" max="15848" width="4.54296875" style="832" customWidth="1"/>
    <col min="15849" max="15849" width="19.453125" style="832" customWidth="1"/>
    <col min="15850" max="15854" width="11" style="832" customWidth="1"/>
    <col min="15855" max="15855" width="25.81640625" style="832" customWidth="1"/>
    <col min="15856" max="15861" width="11" style="832" customWidth="1"/>
    <col min="15862" max="15862" width="14.453125" style="832" customWidth="1"/>
    <col min="15863" max="15863" width="4.1796875" style="832" customWidth="1"/>
    <col min="15864" max="15864" width="13.453125" style="832" customWidth="1"/>
    <col min="15865" max="15865" width="28.1796875" style="832" customWidth="1"/>
    <col min="15866" max="15866" width="11" style="832" customWidth="1"/>
    <col min="15867" max="15867" width="14.453125" style="832" customWidth="1"/>
    <col min="15868" max="15868" width="4.1796875" style="832" customWidth="1"/>
    <col min="15869" max="15870" width="11" style="832" customWidth="1"/>
    <col min="15871" max="15871" width="14.453125" style="832" customWidth="1"/>
    <col min="15872" max="15872" width="4.1796875" style="832" customWidth="1"/>
    <col min="15873" max="15873" width="14.453125" style="832" customWidth="1"/>
    <col min="15874" max="16095" width="11.453125" style="832"/>
    <col min="16096" max="16096" width="43.54296875" style="832" customWidth="1"/>
    <col min="16097" max="16097" width="6.54296875" style="832" customWidth="1"/>
    <col min="16098" max="16098" width="10.81640625" style="832" customWidth="1"/>
    <col min="16099" max="16099" width="9.453125" style="832" customWidth="1"/>
    <col min="16100" max="16100" width="5" style="832" customWidth="1"/>
    <col min="16101" max="16102" width="1.453125" style="832" customWidth="1"/>
    <col min="16103" max="16103" width="30.54296875" style="832" customWidth="1"/>
    <col min="16104" max="16104" width="4.54296875" style="832" customWidth="1"/>
    <col min="16105" max="16105" width="19.453125" style="832" customWidth="1"/>
    <col min="16106" max="16110" width="11" style="832" customWidth="1"/>
    <col min="16111" max="16111" width="25.81640625" style="832" customWidth="1"/>
    <col min="16112" max="16117" width="11" style="832" customWidth="1"/>
    <col min="16118" max="16118" width="14.453125" style="832" customWidth="1"/>
    <col min="16119" max="16119" width="4.1796875" style="832" customWidth="1"/>
    <col min="16120" max="16120" width="13.453125" style="832" customWidth="1"/>
    <col min="16121" max="16121" width="28.1796875" style="832" customWidth="1"/>
    <col min="16122" max="16122" width="11" style="832" customWidth="1"/>
    <col min="16123" max="16123" width="14.453125" style="832" customWidth="1"/>
    <col min="16124" max="16124" width="4.1796875" style="832" customWidth="1"/>
    <col min="16125" max="16126" width="11" style="832" customWidth="1"/>
    <col min="16127" max="16127" width="14.453125" style="832" customWidth="1"/>
    <col min="16128" max="16128" width="4.1796875" style="832" customWidth="1"/>
    <col min="16129" max="16129" width="14.453125" style="832" customWidth="1"/>
    <col min="16130" max="16384" width="11.453125" style="832"/>
  </cols>
  <sheetData>
    <row r="1" spans="1:9" ht="24.75" customHeight="1">
      <c r="A1" s="829" t="s">
        <v>872</v>
      </c>
      <c r="H1" s="831" t="s">
        <v>873</v>
      </c>
    </row>
    <row r="2" spans="1:9" ht="19" customHeight="1">
      <c r="A2" s="833" t="s">
        <v>263</v>
      </c>
      <c r="H2" s="834"/>
    </row>
    <row r="3" spans="1:9" s="837" customFormat="1" ht="23.25" customHeight="1">
      <c r="A3" s="1465" t="s">
        <v>985</v>
      </c>
      <c r="B3" s="1197"/>
      <c r="C3" s="1197"/>
      <c r="D3" s="1197"/>
      <c r="E3" s="1197"/>
      <c r="F3" s="1197"/>
      <c r="G3" s="1466"/>
      <c r="H3" s="838" t="s">
        <v>1765</v>
      </c>
      <c r="I3" s="836"/>
    </row>
    <row r="4" spans="1:9" s="837" customFormat="1" ht="23.5">
      <c r="A4" s="1465" t="s">
        <v>2540</v>
      </c>
      <c r="B4" s="1197"/>
      <c r="C4" s="1197"/>
      <c r="D4" s="1197"/>
      <c r="E4" s="1197"/>
      <c r="F4" s="1197"/>
      <c r="G4" s="1974" t="s">
        <v>2539</v>
      </c>
      <c r="H4" s="1974"/>
      <c r="I4" s="836"/>
    </row>
    <row r="5" spans="1:9" s="837" customFormat="1" ht="10" customHeight="1">
      <c r="A5" s="835"/>
      <c r="B5" s="836"/>
      <c r="C5" s="836"/>
      <c r="D5" s="836"/>
      <c r="E5" s="836"/>
      <c r="F5" s="836"/>
      <c r="G5" s="836"/>
      <c r="H5" s="838"/>
      <c r="I5" s="836"/>
    </row>
    <row r="6" spans="1:9" s="837" customFormat="1" ht="11.25" customHeight="1">
      <c r="A6" s="1844" t="s">
        <v>2309</v>
      </c>
      <c r="B6" s="1208"/>
      <c r="C6" s="1213" t="s">
        <v>1757</v>
      </c>
      <c r="D6" s="1214" t="s">
        <v>1753</v>
      </c>
      <c r="E6" s="1215"/>
      <c r="F6" s="1217"/>
      <c r="G6" s="1218"/>
      <c r="H6" s="21" t="s">
        <v>2310</v>
      </c>
      <c r="I6" s="836"/>
    </row>
    <row r="7" spans="1:9" s="841" customFormat="1" ht="11.25" customHeight="1">
      <c r="A7" s="839"/>
      <c r="B7" s="1975" t="s">
        <v>1756</v>
      </c>
      <c r="C7" s="1975"/>
      <c r="D7" s="1975" t="s">
        <v>1755</v>
      </c>
      <c r="E7" s="1975"/>
      <c r="F7" s="840"/>
      <c r="G7" s="840"/>
      <c r="H7" s="839"/>
      <c r="I7" s="839"/>
    </row>
    <row r="8" spans="1:9" s="841" customFormat="1" ht="11.25" customHeight="1">
      <c r="A8" s="839"/>
      <c r="B8" s="1208" t="s">
        <v>16</v>
      </c>
      <c r="C8" s="1208" t="s">
        <v>278</v>
      </c>
      <c r="D8" s="1208" t="s">
        <v>16</v>
      </c>
      <c r="E8" s="1208"/>
      <c r="F8" s="842"/>
      <c r="G8" s="842"/>
      <c r="H8" s="843"/>
      <c r="I8" s="839"/>
    </row>
    <row r="9" spans="1:9" s="841" customFormat="1" ht="11.25" customHeight="1">
      <c r="A9" s="839"/>
      <c r="B9" s="1208" t="s">
        <v>34</v>
      </c>
      <c r="C9" s="1208" t="s">
        <v>35</v>
      </c>
      <c r="D9" s="1208" t="s">
        <v>34</v>
      </c>
      <c r="E9" s="1208"/>
      <c r="F9" s="842"/>
      <c r="G9" s="842"/>
      <c r="H9" s="843" t="s">
        <v>263</v>
      </c>
      <c r="I9" s="839"/>
    </row>
    <row r="10" spans="1:9" s="847" customFormat="1" ht="8.15" customHeight="1">
      <c r="A10" s="844"/>
      <c r="B10" s="1216"/>
      <c r="C10" s="1216"/>
      <c r="D10" s="1216"/>
      <c r="E10" s="844"/>
      <c r="F10" s="844"/>
      <c r="G10" s="844"/>
      <c r="H10" s="846"/>
      <c r="I10" s="844"/>
    </row>
    <row r="11" spans="1:9" s="849" customFormat="1" ht="15" customHeight="1">
      <c r="A11" s="855" t="s">
        <v>988</v>
      </c>
      <c r="B11" s="845">
        <f>SUM(B13:B28)</f>
        <v>87320</v>
      </c>
      <c r="C11" s="845">
        <f>SUM(C13:C28)</f>
        <v>48734</v>
      </c>
      <c r="D11" s="845">
        <f>SUM(D13:D28)</f>
        <v>2807</v>
      </c>
      <c r="E11" s="1209"/>
      <c r="F11" s="845"/>
      <c r="G11" s="1209"/>
      <c r="H11" s="863" t="s">
        <v>989</v>
      </c>
      <c r="I11" s="848"/>
    </row>
    <row r="12" spans="1:9" s="847" customFormat="1" ht="15" customHeight="1">
      <c r="A12" s="1200" t="s">
        <v>990</v>
      </c>
      <c r="B12" s="850"/>
      <c r="C12" s="850"/>
      <c r="D12" s="850"/>
      <c r="E12" s="850"/>
      <c r="F12" s="850"/>
      <c r="G12" s="850"/>
      <c r="H12" s="1202" t="s">
        <v>2014</v>
      </c>
      <c r="I12" s="851"/>
    </row>
    <row r="13" spans="1:9" s="847" customFormat="1" ht="15" customHeight="1">
      <c r="A13" s="1200" t="s">
        <v>991</v>
      </c>
      <c r="B13" s="1210">
        <v>12704</v>
      </c>
      <c r="C13" s="1210">
        <v>6894</v>
      </c>
      <c r="D13" s="1210">
        <v>275</v>
      </c>
      <c r="E13" s="850"/>
      <c r="F13" s="850"/>
      <c r="G13" s="850"/>
      <c r="H13" s="1202" t="s">
        <v>2015</v>
      </c>
      <c r="I13" s="851"/>
    </row>
    <row r="14" spans="1:9" s="847" customFormat="1" ht="15" customHeight="1">
      <c r="A14" s="1200" t="s">
        <v>990</v>
      </c>
      <c r="B14" s="1210"/>
      <c r="C14" s="850"/>
      <c r="D14" s="1210"/>
      <c r="E14" s="850"/>
      <c r="F14" s="850"/>
      <c r="G14" s="850"/>
      <c r="H14" s="1202" t="s">
        <v>2016</v>
      </c>
      <c r="I14" s="851"/>
    </row>
    <row r="15" spans="1:9" s="847" customFormat="1" ht="15" customHeight="1">
      <c r="A15" s="1200" t="s">
        <v>992</v>
      </c>
      <c r="B15" s="1210">
        <v>17806</v>
      </c>
      <c r="C15" s="1210">
        <v>9506</v>
      </c>
      <c r="D15" s="1210">
        <v>612</v>
      </c>
      <c r="E15" s="850"/>
      <c r="F15" s="850"/>
      <c r="G15" s="850"/>
      <c r="H15" s="1202" t="s">
        <v>2017</v>
      </c>
      <c r="I15" s="851"/>
    </row>
    <row r="16" spans="1:9" s="847" customFormat="1" ht="15" customHeight="1">
      <c r="A16" s="1200" t="s">
        <v>990</v>
      </c>
      <c r="B16" s="850"/>
      <c r="C16" s="850"/>
      <c r="D16" s="850"/>
      <c r="E16" s="850"/>
      <c r="F16" s="850"/>
      <c r="G16" s="850"/>
      <c r="H16" s="1202" t="s">
        <v>2014</v>
      </c>
      <c r="I16" s="851"/>
    </row>
    <row r="17" spans="1:115" s="847" customFormat="1" ht="15" customHeight="1">
      <c r="A17" s="1200" t="s">
        <v>993</v>
      </c>
      <c r="B17" s="1210">
        <v>15257</v>
      </c>
      <c r="C17" s="1210">
        <v>7976</v>
      </c>
      <c r="D17" s="1210">
        <v>181</v>
      </c>
      <c r="E17" s="850"/>
      <c r="F17" s="850"/>
      <c r="G17" s="850"/>
      <c r="H17" s="1202" t="s">
        <v>2018</v>
      </c>
      <c r="I17" s="851"/>
    </row>
    <row r="18" spans="1:115" s="847" customFormat="1" ht="15" customHeight="1">
      <c r="A18" s="1200" t="s">
        <v>994</v>
      </c>
      <c r="B18" s="1210">
        <v>11987</v>
      </c>
      <c r="C18" s="1210">
        <v>7418</v>
      </c>
      <c r="D18" s="1210">
        <v>319</v>
      </c>
      <c r="E18" s="850"/>
      <c r="F18" s="850"/>
      <c r="G18" s="850"/>
      <c r="H18" s="862" t="s">
        <v>995</v>
      </c>
      <c r="I18" s="851"/>
    </row>
    <row r="19" spans="1:115" s="847" customFormat="1" ht="15" customHeight="1">
      <c r="A19" s="1200" t="s">
        <v>2396</v>
      </c>
      <c r="B19" s="1210">
        <v>10285</v>
      </c>
      <c r="C19" s="1210">
        <v>5919</v>
      </c>
      <c r="D19" s="1210">
        <v>330</v>
      </c>
      <c r="E19" s="850"/>
      <c r="F19" s="850"/>
      <c r="G19" s="850"/>
      <c r="H19" s="862" t="s">
        <v>2404</v>
      </c>
      <c r="I19" s="851"/>
    </row>
    <row r="20" spans="1:115" s="847" customFormat="1" ht="15" customHeight="1">
      <c r="A20" s="1200" t="s">
        <v>997</v>
      </c>
      <c r="B20" s="1210">
        <v>7774</v>
      </c>
      <c r="C20" s="1210">
        <v>4416</v>
      </c>
      <c r="D20" s="1210">
        <v>810</v>
      </c>
      <c r="E20" s="850"/>
      <c r="F20" s="850"/>
      <c r="G20" s="850"/>
      <c r="H20" s="1202" t="s">
        <v>998</v>
      </c>
      <c r="I20" s="853"/>
    </row>
    <row r="21" spans="1:115" s="847" customFormat="1" ht="15" customHeight="1">
      <c r="A21" s="1200" t="s">
        <v>999</v>
      </c>
      <c r="B21" s="1210">
        <v>1027</v>
      </c>
      <c r="C21" s="1210">
        <f>583+11</f>
        <v>594</v>
      </c>
      <c r="D21" s="1210">
        <v>91</v>
      </c>
      <c r="E21" s="850"/>
      <c r="F21" s="850"/>
      <c r="G21" s="850"/>
      <c r="H21" s="1202" t="s">
        <v>1000</v>
      </c>
      <c r="I21" s="853"/>
    </row>
    <row r="22" spans="1:115" s="847" customFormat="1" ht="15" customHeight="1">
      <c r="A22" s="1200" t="s">
        <v>1001</v>
      </c>
      <c r="B22" s="1210">
        <v>1795</v>
      </c>
      <c r="C22" s="1210">
        <v>793</v>
      </c>
      <c r="D22" s="1210">
        <v>32</v>
      </c>
      <c r="E22" s="850"/>
      <c r="F22" s="850"/>
      <c r="G22" s="850"/>
      <c r="H22" s="862" t="s">
        <v>1002</v>
      </c>
      <c r="I22" s="110"/>
    </row>
    <row r="23" spans="1:115" s="847" customFormat="1" ht="15" customHeight="1">
      <c r="A23" s="1200" t="s">
        <v>1003</v>
      </c>
      <c r="B23" s="850"/>
      <c r="C23" s="850"/>
      <c r="D23" s="850"/>
      <c r="E23" s="850"/>
      <c r="F23" s="850"/>
      <c r="G23" s="850"/>
      <c r="H23" s="1202" t="s">
        <v>1004</v>
      </c>
      <c r="I23" s="110"/>
    </row>
    <row r="24" spans="1:115" s="847" customFormat="1" ht="15" customHeight="1">
      <c r="A24" s="833" t="s">
        <v>1005</v>
      </c>
      <c r="B24" s="1210">
        <v>1391</v>
      </c>
      <c r="C24" s="1210">
        <v>608</v>
      </c>
      <c r="D24" s="1210">
        <v>23</v>
      </c>
      <c r="E24" s="850"/>
      <c r="F24" s="850"/>
      <c r="G24" s="850"/>
      <c r="H24" s="1202" t="s">
        <v>1006</v>
      </c>
      <c r="I24" s="110"/>
    </row>
    <row r="25" spans="1:115" s="1468" customFormat="1" ht="15" customHeight="1">
      <c r="A25" s="1200" t="s">
        <v>2397</v>
      </c>
      <c r="B25" s="1467">
        <v>1488</v>
      </c>
      <c r="C25" s="1467">
        <v>738</v>
      </c>
      <c r="D25" s="1467">
        <v>36</v>
      </c>
      <c r="E25" s="1467"/>
      <c r="F25" s="1467"/>
      <c r="G25" s="1467"/>
      <c r="H25" s="1467" t="s">
        <v>2019</v>
      </c>
      <c r="I25" s="110"/>
      <c r="J25" s="847"/>
      <c r="K25" s="847"/>
      <c r="L25" s="847"/>
      <c r="M25" s="847"/>
      <c r="N25" s="847"/>
      <c r="O25" s="847"/>
      <c r="P25" s="847"/>
      <c r="Q25" s="847"/>
      <c r="R25" s="847"/>
      <c r="S25" s="847"/>
      <c r="T25" s="847"/>
      <c r="U25" s="847"/>
      <c r="V25" s="847"/>
      <c r="W25" s="847"/>
      <c r="X25" s="847"/>
      <c r="Y25" s="847"/>
      <c r="Z25" s="847"/>
      <c r="AA25" s="847"/>
      <c r="AB25" s="847"/>
      <c r="AC25" s="847"/>
      <c r="AD25" s="847"/>
      <c r="AE25" s="847"/>
      <c r="AF25" s="847"/>
      <c r="AG25" s="847"/>
      <c r="AH25" s="847"/>
      <c r="AI25" s="847"/>
      <c r="AJ25" s="847"/>
      <c r="AK25" s="847"/>
      <c r="AL25" s="847"/>
      <c r="AM25" s="847"/>
      <c r="AN25" s="847"/>
      <c r="AO25" s="847"/>
      <c r="AP25" s="847"/>
      <c r="AQ25" s="847"/>
      <c r="AR25" s="847"/>
      <c r="AS25" s="847"/>
      <c r="AT25" s="847"/>
      <c r="AU25" s="847"/>
      <c r="AV25" s="847"/>
      <c r="AW25" s="847"/>
      <c r="AX25" s="847"/>
      <c r="AY25" s="847"/>
      <c r="AZ25" s="847"/>
      <c r="BA25" s="847"/>
      <c r="BB25" s="847"/>
      <c r="BC25" s="847"/>
      <c r="BD25" s="847"/>
      <c r="BE25" s="847"/>
      <c r="BF25" s="847"/>
      <c r="BG25" s="847"/>
      <c r="BH25" s="847"/>
      <c r="BI25" s="847"/>
      <c r="BJ25" s="847"/>
      <c r="BK25" s="847"/>
      <c r="BL25" s="847"/>
      <c r="BM25" s="847"/>
      <c r="BN25" s="847"/>
      <c r="BO25" s="847"/>
      <c r="BP25" s="847"/>
      <c r="BQ25" s="847"/>
      <c r="BR25" s="847"/>
      <c r="BS25" s="847"/>
      <c r="BT25" s="847"/>
      <c r="BU25" s="847"/>
      <c r="BV25" s="847"/>
      <c r="BW25" s="847"/>
      <c r="BX25" s="847"/>
      <c r="BY25" s="847"/>
      <c r="BZ25" s="847"/>
      <c r="CA25" s="847"/>
      <c r="CB25" s="847"/>
      <c r="CC25" s="847"/>
      <c r="CD25" s="847"/>
      <c r="CE25" s="847"/>
      <c r="CF25" s="847"/>
      <c r="CG25" s="847"/>
      <c r="CH25" s="847"/>
      <c r="CI25" s="847"/>
      <c r="CJ25" s="847"/>
      <c r="CK25" s="847"/>
      <c r="CL25" s="847"/>
      <c r="CM25" s="847"/>
      <c r="CN25" s="847"/>
      <c r="CO25" s="847"/>
      <c r="CP25" s="847"/>
      <c r="CQ25" s="847"/>
      <c r="CR25" s="847"/>
      <c r="CS25" s="847"/>
      <c r="CT25" s="847"/>
      <c r="CU25" s="847"/>
      <c r="CV25" s="847"/>
      <c r="CW25" s="847"/>
      <c r="CX25" s="847"/>
      <c r="CY25" s="847"/>
      <c r="CZ25" s="847"/>
      <c r="DA25" s="847"/>
      <c r="DB25" s="847"/>
      <c r="DC25" s="847"/>
      <c r="DD25" s="847"/>
      <c r="DE25" s="847"/>
      <c r="DF25" s="847"/>
      <c r="DG25" s="847"/>
      <c r="DH25" s="847"/>
      <c r="DI25" s="847"/>
      <c r="DJ25" s="847"/>
      <c r="DK25" s="847"/>
    </row>
    <row r="26" spans="1:115" s="847" customFormat="1" ht="15" customHeight="1">
      <c r="A26" s="1200" t="s">
        <v>1007</v>
      </c>
      <c r="B26" s="1210">
        <v>2979</v>
      </c>
      <c r="C26" s="1210">
        <v>2064</v>
      </c>
      <c r="D26" s="1210">
        <v>67</v>
      </c>
      <c r="E26" s="850"/>
      <c r="F26" s="850"/>
      <c r="G26" s="850"/>
      <c r="H26" s="862" t="s">
        <v>1008</v>
      </c>
      <c r="I26" s="110"/>
    </row>
    <row r="27" spans="1:115" s="847" customFormat="1" ht="15" customHeight="1">
      <c r="A27" s="833" t="s">
        <v>1011</v>
      </c>
      <c r="B27" s="1210">
        <v>1194</v>
      </c>
      <c r="C27" s="1210">
        <v>864</v>
      </c>
      <c r="D27" s="1210">
        <v>4</v>
      </c>
      <c r="E27" s="850"/>
      <c r="F27" s="850"/>
      <c r="G27" s="850"/>
      <c r="H27" s="862" t="s">
        <v>1012</v>
      </c>
      <c r="I27" s="110"/>
    </row>
    <row r="28" spans="1:115" s="847" customFormat="1" ht="15" customHeight="1">
      <c r="A28" s="1200" t="s">
        <v>1009</v>
      </c>
      <c r="B28" s="1210">
        <v>1633</v>
      </c>
      <c r="C28" s="1210">
        <v>944</v>
      </c>
      <c r="D28" s="1210">
        <v>27</v>
      </c>
      <c r="E28" s="850"/>
      <c r="F28" s="850"/>
      <c r="G28" s="850"/>
      <c r="H28" s="1202" t="s">
        <v>1010</v>
      </c>
      <c r="I28" s="110"/>
    </row>
    <row r="29" spans="1:115" s="849" customFormat="1" ht="15" customHeight="1">
      <c r="A29" s="855" t="s">
        <v>1013</v>
      </c>
      <c r="B29" s="1469">
        <f>SUM(B30:B43)</f>
        <v>100204</v>
      </c>
      <c r="C29" s="1469">
        <f t="shared" ref="C29:D29" si="0">SUM(C30:C43)</f>
        <v>53214</v>
      </c>
      <c r="D29" s="1469">
        <f t="shared" si="0"/>
        <v>1663</v>
      </c>
      <c r="E29" s="1210"/>
      <c r="F29" s="845"/>
      <c r="G29" s="845"/>
      <c r="H29" s="863" t="s">
        <v>1014</v>
      </c>
      <c r="I29" s="110"/>
    </row>
    <row r="30" spans="1:115" s="849" customFormat="1" ht="15" customHeight="1">
      <c r="A30" s="1200" t="s">
        <v>1015</v>
      </c>
      <c r="B30" s="1210">
        <v>5174</v>
      </c>
      <c r="C30" s="1210">
        <v>2028</v>
      </c>
      <c r="D30" s="1210">
        <v>93</v>
      </c>
      <c r="E30" s="850"/>
      <c r="F30" s="850"/>
      <c r="G30" s="850"/>
      <c r="H30" s="1202" t="s">
        <v>1016</v>
      </c>
      <c r="I30" s="110"/>
    </row>
    <row r="31" spans="1:115" s="847" customFormat="1" ht="15" customHeight="1">
      <c r="A31" s="1200" t="s">
        <v>990</v>
      </c>
      <c r="B31" s="850"/>
      <c r="C31" s="850"/>
      <c r="D31" s="850"/>
      <c r="E31" s="850"/>
      <c r="F31" s="850"/>
      <c r="G31" s="850"/>
      <c r="H31" s="1202" t="s">
        <v>2020</v>
      </c>
      <c r="I31" s="851"/>
    </row>
    <row r="32" spans="1:115" s="847" customFormat="1" ht="15" customHeight="1">
      <c r="A32" s="1200" t="s">
        <v>1018</v>
      </c>
      <c r="B32" s="1210">
        <v>34967</v>
      </c>
      <c r="C32" s="1210">
        <v>18164</v>
      </c>
      <c r="D32" s="1210">
        <v>332</v>
      </c>
      <c r="E32" s="850"/>
      <c r="F32" s="850"/>
      <c r="G32" s="850"/>
      <c r="H32" s="1202" t="s">
        <v>2011</v>
      </c>
      <c r="I32" s="851"/>
    </row>
    <row r="33" spans="1:9" s="849" customFormat="1" ht="15" customHeight="1">
      <c r="A33" s="1200" t="s">
        <v>2409</v>
      </c>
      <c r="B33" s="1210">
        <v>15155</v>
      </c>
      <c r="C33" s="1210">
        <v>7360</v>
      </c>
      <c r="D33" s="1210">
        <v>142</v>
      </c>
      <c r="E33" s="850"/>
      <c r="F33" s="850"/>
      <c r="G33" s="850"/>
      <c r="H33" s="1202" t="s">
        <v>2410</v>
      </c>
      <c r="I33" s="851"/>
    </row>
    <row r="34" spans="1:9" s="847" customFormat="1" ht="15" customHeight="1">
      <c r="A34" s="1200" t="s">
        <v>2407</v>
      </c>
      <c r="B34" s="850">
        <v>9428</v>
      </c>
      <c r="C34" s="850">
        <v>5355</v>
      </c>
      <c r="D34" s="850">
        <v>41</v>
      </c>
      <c r="E34" s="850"/>
      <c r="F34" s="850"/>
      <c r="G34" s="850"/>
      <c r="H34" s="1202" t="s">
        <v>2408</v>
      </c>
      <c r="I34" s="851"/>
    </row>
    <row r="35" spans="1:9" s="847" customFormat="1" ht="15" customHeight="1">
      <c r="A35" s="1200" t="s">
        <v>1019</v>
      </c>
      <c r="B35" s="1210">
        <v>8593</v>
      </c>
      <c r="C35" s="1210">
        <v>4690</v>
      </c>
      <c r="D35" s="1210">
        <v>339</v>
      </c>
      <c r="E35" s="850"/>
      <c r="F35" s="850"/>
      <c r="G35" s="850"/>
      <c r="H35" s="1202" t="s">
        <v>2411</v>
      </c>
      <c r="I35" s="851"/>
    </row>
    <row r="36" spans="1:9" s="847" customFormat="1" ht="15" customHeight="1">
      <c r="A36" s="833" t="s">
        <v>1024</v>
      </c>
      <c r="B36" s="1210">
        <v>12284</v>
      </c>
      <c r="C36" s="1210">
        <v>6764</v>
      </c>
      <c r="D36" s="1210">
        <v>6</v>
      </c>
      <c r="E36" s="850"/>
      <c r="F36" s="850"/>
      <c r="G36" s="850"/>
      <c r="H36" s="862" t="s">
        <v>2187</v>
      </c>
      <c r="I36" s="110"/>
    </row>
    <row r="37" spans="1:9" s="847" customFormat="1" ht="15" customHeight="1">
      <c r="A37" s="1200" t="s">
        <v>1020</v>
      </c>
      <c r="B37" s="1210">
        <v>3793</v>
      </c>
      <c r="C37" s="1210">
        <v>2384</v>
      </c>
      <c r="D37" s="1210">
        <v>160</v>
      </c>
      <c r="E37" s="850"/>
      <c r="F37" s="850"/>
      <c r="G37" s="850"/>
      <c r="H37" s="1202" t="s">
        <v>1021</v>
      </c>
      <c r="I37" s="851"/>
    </row>
    <row r="38" spans="1:9" s="847" customFormat="1" ht="15" customHeight="1">
      <c r="A38" s="1200" t="s">
        <v>2406</v>
      </c>
      <c r="B38" s="1210">
        <v>3901</v>
      </c>
      <c r="C38" s="1210">
        <v>2225</v>
      </c>
      <c r="D38" s="1210">
        <v>332</v>
      </c>
      <c r="E38" s="850"/>
      <c r="F38" s="850"/>
      <c r="G38" s="850"/>
      <c r="H38" s="1202" t="s">
        <v>2405</v>
      </c>
      <c r="I38" s="851"/>
    </row>
    <row r="39" spans="1:9" s="847" customFormat="1" ht="15" customHeight="1">
      <c r="A39" s="1200" t="s">
        <v>1022</v>
      </c>
      <c r="B39" s="1210">
        <v>1774</v>
      </c>
      <c r="C39" s="1210">
        <v>992</v>
      </c>
      <c r="D39" s="1210">
        <v>60</v>
      </c>
      <c r="E39" s="850"/>
      <c r="F39" s="850"/>
      <c r="G39" s="850"/>
      <c r="H39" s="862" t="s">
        <v>1023</v>
      </c>
      <c r="I39" s="851"/>
    </row>
    <row r="40" spans="1:9" s="847" customFormat="1" ht="15" customHeight="1">
      <c r="A40" s="225" t="s">
        <v>1025</v>
      </c>
      <c r="B40" s="1210">
        <v>1802</v>
      </c>
      <c r="C40" s="1210">
        <v>1131</v>
      </c>
      <c r="D40" s="1210">
        <v>66</v>
      </c>
      <c r="E40" s="850"/>
      <c r="F40" s="850"/>
      <c r="G40" s="850"/>
      <c r="H40" s="862" t="s">
        <v>1026</v>
      </c>
      <c r="I40" s="110"/>
    </row>
    <row r="41" spans="1:9" s="847" customFormat="1" ht="15" customHeight="1">
      <c r="A41" s="833" t="s">
        <v>1027</v>
      </c>
      <c r="B41" s="1210">
        <v>1580</v>
      </c>
      <c r="C41" s="1210">
        <v>818</v>
      </c>
      <c r="D41" s="1210">
        <v>85</v>
      </c>
      <c r="E41" s="850"/>
      <c r="F41" s="850"/>
      <c r="G41" s="850"/>
      <c r="H41" s="862" t="s">
        <v>1028</v>
      </c>
      <c r="I41" s="110"/>
    </row>
    <row r="42" spans="1:9" s="847" customFormat="1" ht="15" customHeight="1">
      <c r="A42" s="833" t="s">
        <v>1029</v>
      </c>
      <c r="B42" s="1210">
        <v>1673</v>
      </c>
      <c r="C42" s="1210">
        <v>1283</v>
      </c>
      <c r="D42" s="1760">
        <v>7</v>
      </c>
      <c r="E42" s="850"/>
      <c r="F42" s="850"/>
      <c r="G42" s="850"/>
      <c r="H42" s="862" t="s">
        <v>1012</v>
      </c>
      <c r="I42" s="110"/>
    </row>
    <row r="43" spans="1:9" s="847" customFormat="1" ht="15" customHeight="1">
      <c r="A43" s="833" t="s">
        <v>2413</v>
      </c>
      <c r="B43" s="1210">
        <v>80</v>
      </c>
      <c r="C43" s="1210">
        <v>20</v>
      </c>
      <c r="D43" s="1470" t="s">
        <v>1867</v>
      </c>
      <c r="E43" s="850"/>
      <c r="F43" s="850"/>
      <c r="G43" s="850"/>
      <c r="H43" s="862" t="s">
        <v>2412</v>
      </c>
      <c r="I43" s="110"/>
    </row>
    <row r="44" spans="1:9" s="847" customFormat="1" ht="15" customHeight="1">
      <c r="A44" s="855" t="s">
        <v>1766</v>
      </c>
      <c r="B44" s="845">
        <f>SUM(B45:B55)</f>
        <v>81872</v>
      </c>
      <c r="C44" s="845">
        <f>SUM(C45:C55)</f>
        <v>43409</v>
      </c>
      <c r="D44" s="845">
        <f>SUM(D45:D55)</f>
        <v>643</v>
      </c>
      <c r="E44" s="845"/>
      <c r="F44" s="845"/>
      <c r="G44" s="845"/>
      <c r="H44" s="863" t="s">
        <v>1030</v>
      </c>
      <c r="I44" s="856"/>
    </row>
    <row r="45" spans="1:9" s="847" customFormat="1" ht="15" customHeight="1">
      <c r="A45" s="1200" t="s">
        <v>1031</v>
      </c>
      <c r="B45" s="1210">
        <v>14459</v>
      </c>
      <c r="C45" s="1210">
        <v>8189</v>
      </c>
      <c r="D45" s="1210">
        <v>54</v>
      </c>
      <c r="E45" s="850"/>
      <c r="F45" s="850"/>
      <c r="G45" s="850"/>
      <c r="H45" s="862" t="s">
        <v>1032</v>
      </c>
      <c r="I45" s="852"/>
    </row>
    <row r="46" spans="1:9" s="847" customFormat="1" ht="15" customHeight="1">
      <c r="A46" s="1200" t="s">
        <v>990</v>
      </c>
      <c r="B46" s="850"/>
      <c r="C46" s="850"/>
      <c r="D46" s="1211"/>
      <c r="E46" s="1211"/>
      <c r="F46" s="850"/>
      <c r="G46" s="1211"/>
      <c r="H46" s="862" t="s">
        <v>2020</v>
      </c>
      <c r="I46" s="852"/>
    </row>
    <row r="47" spans="1:9" s="847" customFormat="1" ht="15" customHeight="1">
      <c r="A47" s="1200" t="s">
        <v>1018</v>
      </c>
      <c r="B47" s="1210">
        <v>23890</v>
      </c>
      <c r="C47" s="1210">
        <v>12365</v>
      </c>
      <c r="D47" s="1210">
        <v>55</v>
      </c>
      <c r="E47" s="850"/>
      <c r="F47" s="850"/>
      <c r="G47" s="850"/>
      <c r="H47" s="862" t="s">
        <v>2011</v>
      </c>
      <c r="I47" s="852"/>
    </row>
    <row r="48" spans="1:9" s="847" customFormat="1" ht="15" customHeight="1">
      <c r="A48" s="1200" t="s">
        <v>997</v>
      </c>
      <c r="B48" s="1210">
        <v>3144</v>
      </c>
      <c r="C48" s="1210">
        <v>1735</v>
      </c>
      <c r="D48" s="1210">
        <v>213</v>
      </c>
      <c r="E48" s="850"/>
      <c r="F48" s="850"/>
      <c r="G48" s="850"/>
      <c r="H48" s="1202" t="s">
        <v>998</v>
      </c>
      <c r="I48" s="852"/>
    </row>
    <row r="49" spans="1:9" s="847" customFormat="1" ht="15" customHeight="1">
      <c r="A49" s="1200" t="s">
        <v>1033</v>
      </c>
      <c r="B49" s="1210">
        <v>6277</v>
      </c>
      <c r="C49" s="1210">
        <v>3480</v>
      </c>
      <c r="D49" s="1210">
        <v>189</v>
      </c>
      <c r="E49" s="850"/>
      <c r="F49" s="850"/>
      <c r="G49" s="850"/>
      <c r="H49" s="862" t="s">
        <v>996</v>
      </c>
      <c r="I49" s="852"/>
    </row>
    <row r="50" spans="1:9" s="849" customFormat="1" ht="15" customHeight="1">
      <c r="A50" s="1200" t="s">
        <v>1034</v>
      </c>
      <c r="B50" s="1210">
        <v>1580</v>
      </c>
      <c r="C50" s="1210">
        <v>850</v>
      </c>
      <c r="D50" s="1210">
        <v>51</v>
      </c>
      <c r="E50" s="850"/>
      <c r="F50" s="850"/>
      <c r="G50" s="850"/>
      <c r="H50" s="862" t="s">
        <v>1035</v>
      </c>
      <c r="I50" s="852"/>
    </row>
    <row r="51" spans="1:9" s="849" customFormat="1" ht="15" customHeight="1">
      <c r="A51" s="1200" t="s">
        <v>2021</v>
      </c>
      <c r="B51" s="1210">
        <v>2015</v>
      </c>
      <c r="C51" s="1210">
        <v>1113</v>
      </c>
      <c r="D51" s="1210">
        <v>19</v>
      </c>
      <c r="E51" s="850"/>
      <c r="F51" s="850"/>
      <c r="G51" s="850"/>
      <c r="H51" s="862" t="s">
        <v>2178</v>
      </c>
      <c r="I51" s="852"/>
    </row>
    <row r="52" spans="1:9" s="849" customFormat="1" ht="15" customHeight="1">
      <c r="A52" s="225" t="s">
        <v>1037</v>
      </c>
      <c r="B52" s="1210">
        <v>1209</v>
      </c>
      <c r="C52" s="1210">
        <v>761</v>
      </c>
      <c r="D52" s="1210">
        <v>43</v>
      </c>
      <c r="E52" s="850"/>
      <c r="F52" s="850"/>
      <c r="G52" s="850"/>
      <c r="H52" s="862" t="s">
        <v>1038</v>
      </c>
      <c r="I52" s="852"/>
    </row>
    <row r="53" spans="1:9" s="847" customFormat="1" ht="15" customHeight="1">
      <c r="A53" s="225" t="s">
        <v>1039</v>
      </c>
      <c r="B53" s="1210">
        <v>27819</v>
      </c>
      <c r="C53" s="1210">
        <v>13903</v>
      </c>
      <c r="D53" s="1210">
        <v>19</v>
      </c>
      <c r="E53" s="850"/>
      <c r="F53" s="850"/>
      <c r="G53" s="850"/>
      <c r="H53" s="862" t="s">
        <v>2179</v>
      </c>
      <c r="I53" s="854"/>
    </row>
    <row r="54" spans="1:9" s="849" customFormat="1" ht="15" customHeight="1">
      <c r="A54" s="225" t="s">
        <v>2022</v>
      </c>
      <c r="B54" s="1210">
        <v>1047</v>
      </c>
      <c r="C54" s="1210">
        <v>797</v>
      </c>
      <c r="D54" s="1470">
        <v>0</v>
      </c>
      <c r="E54" s="850"/>
      <c r="F54" s="850"/>
      <c r="G54" s="850"/>
      <c r="H54" s="862" t="s">
        <v>2023</v>
      </c>
      <c r="I54" s="852"/>
    </row>
    <row r="55" spans="1:9" s="849" customFormat="1" ht="15" customHeight="1">
      <c r="A55" s="225" t="s">
        <v>2024</v>
      </c>
      <c r="B55" s="1210">
        <v>432</v>
      </c>
      <c r="C55" s="1210">
        <v>216</v>
      </c>
      <c r="D55" s="1470">
        <v>0</v>
      </c>
      <c r="E55" s="850"/>
      <c r="F55" s="850"/>
      <c r="G55" s="850"/>
      <c r="H55" s="862" t="s">
        <v>2025</v>
      </c>
      <c r="I55" s="852"/>
    </row>
    <row r="56" spans="1:9" s="849" customFormat="1" ht="15" customHeight="1">
      <c r="A56" s="855" t="s">
        <v>1040</v>
      </c>
      <c r="B56" s="845">
        <f>SUM(B57:B75)</f>
        <v>114000</v>
      </c>
      <c r="C56" s="845">
        <f>SUM(C57:C75)</f>
        <v>62300</v>
      </c>
      <c r="D56" s="845">
        <f>SUM(D57:D75)</f>
        <v>977</v>
      </c>
      <c r="E56" s="1209"/>
      <c r="F56" s="845"/>
      <c r="G56" s="1209"/>
      <c r="H56" s="863" t="s">
        <v>1041</v>
      </c>
      <c r="I56" s="854"/>
    </row>
    <row r="57" spans="1:9" s="849" customFormat="1" ht="15" customHeight="1">
      <c r="A57" s="1200" t="s">
        <v>1042</v>
      </c>
      <c r="B57" s="1210">
        <v>3328</v>
      </c>
      <c r="C57" s="1210">
        <v>1855</v>
      </c>
      <c r="D57" s="1210">
        <v>53</v>
      </c>
      <c r="E57" s="1209"/>
      <c r="F57" s="845"/>
      <c r="G57" s="1209"/>
      <c r="H57" s="1202" t="s">
        <v>2026</v>
      </c>
      <c r="I57" s="854"/>
    </row>
    <row r="58" spans="1:9" s="847" customFormat="1" ht="15" customHeight="1">
      <c r="A58" s="1200" t="s">
        <v>990</v>
      </c>
      <c r="B58" s="850"/>
      <c r="C58" s="850"/>
      <c r="D58" s="850"/>
      <c r="E58" s="850"/>
      <c r="F58" s="850"/>
      <c r="G58" s="850"/>
      <c r="H58" s="862" t="s">
        <v>2020</v>
      </c>
      <c r="I58" s="851"/>
    </row>
    <row r="59" spans="1:9" s="847" customFormat="1" ht="15" customHeight="1">
      <c r="A59" s="1200" t="s">
        <v>2027</v>
      </c>
      <c r="B59" s="1210">
        <v>43067</v>
      </c>
      <c r="C59" s="1210">
        <v>21677</v>
      </c>
      <c r="D59" s="1210">
        <v>98</v>
      </c>
      <c r="E59" s="850"/>
      <c r="F59" s="850"/>
      <c r="G59" s="850"/>
      <c r="H59" s="862" t="s">
        <v>2028</v>
      </c>
      <c r="I59" s="851"/>
    </row>
    <row r="60" spans="1:9" s="1200" customFormat="1" ht="15" customHeight="1">
      <c r="A60" s="1200" t="s">
        <v>990</v>
      </c>
      <c r="H60" s="862" t="s">
        <v>2020</v>
      </c>
    </row>
    <row r="61" spans="1:9" s="1200" customFormat="1" ht="15" customHeight="1">
      <c r="A61" s="1200" t="s">
        <v>2029</v>
      </c>
      <c r="B61" s="1210">
        <v>5744</v>
      </c>
      <c r="C61" s="1210">
        <v>3358</v>
      </c>
      <c r="D61" s="1467">
        <v>8</v>
      </c>
      <c r="H61" s="862" t="s">
        <v>2030</v>
      </c>
    </row>
    <row r="62" spans="1:9" s="847" customFormat="1" ht="15" customHeight="1">
      <c r="A62" s="1200" t="s">
        <v>1043</v>
      </c>
      <c r="B62" s="1210">
        <v>19698</v>
      </c>
      <c r="C62" s="1210">
        <v>10808</v>
      </c>
      <c r="D62" s="1210">
        <v>57</v>
      </c>
      <c r="E62" s="850"/>
      <c r="F62" s="850"/>
      <c r="G62" s="850"/>
      <c r="H62" s="1202" t="s">
        <v>1017</v>
      </c>
      <c r="I62" s="851"/>
    </row>
    <row r="63" spans="1:9" s="110" customFormat="1" ht="15" customHeight="1">
      <c r="A63" s="1200" t="s">
        <v>2031</v>
      </c>
      <c r="B63" s="850">
        <v>11570</v>
      </c>
      <c r="C63" s="850">
        <v>6477</v>
      </c>
      <c r="D63" s="850">
        <v>186</v>
      </c>
      <c r="E63" s="850"/>
      <c r="F63" s="850"/>
      <c r="G63" s="850"/>
      <c r="H63" s="1202" t="s">
        <v>1049</v>
      </c>
      <c r="I63" s="851"/>
    </row>
    <row r="64" spans="1:9" s="110" customFormat="1" ht="15" customHeight="1">
      <c r="A64" s="225" t="s">
        <v>2032</v>
      </c>
      <c r="B64" s="850">
        <v>14530</v>
      </c>
      <c r="C64" s="850">
        <v>8221</v>
      </c>
      <c r="D64" s="850">
        <v>20</v>
      </c>
      <c r="E64" s="850"/>
      <c r="F64" s="850"/>
      <c r="G64" s="850"/>
      <c r="H64" s="862" t="s">
        <v>2033</v>
      </c>
    </row>
    <row r="65" spans="1:9" s="847" customFormat="1" ht="15" customHeight="1">
      <c r="A65" s="1200" t="s">
        <v>1045</v>
      </c>
      <c r="B65" s="850"/>
      <c r="C65" s="850"/>
      <c r="D65" s="850"/>
      <c r="E65" s="850"/>
      <c r="F65" s="850"/>
      <c r="G65" s="850"/>
      <c r="H65" s="1202" t="s">
        <v>1046</v>
      </c>
      <c r="I65" s="851"/>
    </row>
    <row r="66" spans="1:9" s="847" customFormat="1" ht="15" customHeight="1">
      <c r="A66" s="1200" t="s">
        <v>1047</v>
      </c>
      <c r="B66" s="850">
        <v>3411</v>
      </c>
      <c r="C66" s="850">
        <v>2106</v>
      </c>
      <c r="D66" s="850">
        <v>146</v>
      </c>
      <c r="E66" s="850"/>
      <c r="F66" s="850"/>
      <c r="G66" s="850"/>
      <c r="H66" s="1202" t="s">
        <v>1048</v>
      </c>
      <c r="I66" s="851"/>
    </row>
    <row r="67" spans="1:9" s="847" customFormat="1" ht="15" customHeight="1">
      <c r="A67" s="1200" t="s">
        <v>1044</v>
      </c>
      <c r="B67" s="850">
        <v>4501</v>
      </c>
      <c r="C67" s="850">
        <v>2696</v>
      </c>
      <c r="D67" s="850">
        <v>326</v>
      </c>
      <c r="E67" s="850"/>
      <c r="F67" s="850"/>
      <c r="G67" s="850"/>
      <c r="H67" s="1202" t="s">
        <v>998</v>
      </c>
      <c r="I67" s="851"/>
    </row>
    <row r="68" spans="1:9" s="110" customFormat="1" ht="15" customHeight="1">
      <c r="A68" s="833" t="s">
        <v>2034</v>
      </c>
      <c r="B68" s="850">
        <v>1389</v>
      </c>
      <c r="C68" s="850">
        <v>723</v>
      </c>
      <c r="D68" s="850">
        <v>31</v>
      </c>
      <c r="E68" s="850"/>
      <c r="F68" s="850"/>
      <c r="G68" s="850"/>
      <c r="H68" s="862" t="s">
        <v>2035</v>
      </c>
      <c r="I68" s="857"/>
    </row>
    <row r="69" spans="1:9" s="110" customFormat="1" ht="15" customHeight="1">
      <c r="A69" s="225" t="s">
        <v>2036</v>
      </c>
      <c r="B69" s="850">
        <v>1032</v>
      </c>
      <c r="C69" s="850">
        <v>581</v>
      </c>
      <c r="D69" s="850">
        <v>49</v>
      </c>
      <c r="E69" s="850"/>
      <c r="F69" s="850"/>
      <c r="G69" s="850"/>
      <c r="H69" s="862" t="s">
        <v>1052</v>
      </c>
    </row>
    <row r="70" spans="1:9" s="110" customFormat="1" ht="15" customHeight="1">
      <c r="A70" s="225" t="s">
        <v>2037</v>
      </c>
      <c r="B70" s="850"/>
      <c r="C70" s="850"/>
      <c r="D70" s="850"/>
      <c r="E70" s="850"/>
      <c r="F70" s="850"/>
      <c r="G70" s="850"/>
      <c r="H70" s="862" t="s">
        <v>1053</v>
      </c>
    </row>
    <row r="71" spans="1:9" s="110" customFormat="1" ht="15" customHeight="1">
      <c r="A71" s="225" t="s">
        <v>1054</v>
      </c>
      <c r="B71" s="850">
        <v>1656</v>
      </c>
      <c r="C71" s="850">
        <v>1062</v>
      </c>
      <c r="D71" s="1471">
        <v>0</v>
      </c>
      <c r="E71" s="850"/>
      <c r="F71" s="850"/>
      <c r="G71" s="850"/>
      <c r="H71" s="862" t="s">
        <v>1055</v>
      </c>
      <c r="I71" s="225"/>
    </row>
    <row r="72" spans="1:9" s="110" customFormat="1" ht="15" customHeight="1">
      <c r="A72" s="833" t="s">
        <v>1057</v>
      </c>
      <c r="B72" s="850">
        <v>1772</v>
      </c>
      <c r="C72" s="850">
        <v>1406</v>
      </c>
      <c r="D72" s="850">
        <v>1</v>
      </c>
      <c r="E72" s="850"/>
      <c r="F72" s="850"/>
      <c r="G72" s="850"/>
      <c r="H72" s="862" t="s">
        <v>1058</v>
      </c>
      <c r="I72" s="225"/>
    </row>
    <row r="73" spans="1:9" s="110" customFormat="1" ht="15" customHeight="1">
      <c r="A73" s="1200" t="s">
        <v>2038</v>
      </c>
      <c r="B73" s="850">
        <v>1132</v>
      </c>
      <c r="C73" s="850">
        <v>658</v>
      </c>
      <c r="D73" s="850">
        <v>2</v>
      </c>
      <c r="E73" s="850"/>
      <c r="F73" s="850"/>
      <c r="G73" s="850"/>
      <c r="H73" s="1202" t="s">
        <v>1050</v>
      </c>
      <c r="I73" s="851"/>
    </row>
    <row r="74" spans="1:9" s="110" customFormat="1" ht="15" customHeight="1">
      <c r="A74" s="225" t="s">
        <v>2039</v>
      </c>
      <c r="B74" s="850">
        <v>1027</v>
      </c>
      <c r="C74" s="850">
        <v>578</v>
      </c>
      <c r="D74" s="1471">
        <v>0</v>
      </c>
      <c r="E74" s="850"/>
      <c r="F74" s="850"/>
      <c r="G74" s="850"/>
      <c r="H74" s="1202" t="s">
        <v>1056</v>
      </c>
      <c r="I74" s="225"/>
    </row>
    <row r="75" spans="1:9" s="110" customFormat="1" ht="15" customHeight="1">
      <c r="A75" s="1200" t="s">
        <v>2040</v>
      </c>
      <c r="B75" s="1467">
        <v>143</v>
      </c>
      <c r="C75" s="1467">
        <v>94</v>
      </c>
      <c r="D75" s="1470">
        <v>0</v>
      </c>
      <c r="E75" s="850"/>
      <c r="F75" s="850"/>
      <c r="G75" s="850"/>
      <c r="H75" s="1202" t="s">
        <v>2041</v>
      </c>
      <c r="I75" s="225"/>
    </row>
    <row r="76" spans="1:9" s="110" customFormat="1" ht="15" customHeight="1">
      <c r="A76" s="1212" t="s">
        <v>1754</v>
      </c>
      <c r="B76" s="845">
        <f>SUM(B77:B91)</f>
        <v>46732</v>
      </c>
      <c r="C76" s="845">
        <f>C77+C78+C79+C80+C81+C82+C83+C84+C85+C86+C87+C88+C89+C90+C91</f>
        <v>25946</v>
      </c>
      <c r="D76" s="845">
        <f>D77+D78+D79+D80+D81+D82+D83+D84+D85+D86+D87+D88+D89+D90+D91</f>
        <v>175</v>
      </c>
      <c r="E76" s="845"/>
      <c r="F76" s="845"/>
      <c r="G76" s="845"/>
      <c r="H76" s="293" t="s">
        <v>1059</v>
      </c>
      <c r="I76" s="225"/>
    </row>
    <row r="77" spans="1:9" s="860" customFormat="1" ht="15" customHeight="1">
      <c r="A77" s="1205" t="s">
        <v>1568</v>
      </c>
      <c r="B77" s="850">
        <v>5828</v>
      </c>
      <c r="C77" s="850">
        <v>3370</v>
      </c>
      <c r="D77" s="850">
        <v>1</v>
      </c>
      <c r="E77" s="858"/>
      <c r="F77" s="830"/>
      <c r="G77" s="830"/>
      <c r="H77" s="1202" t="s">
        <v>2042</v>
      </c>
      <c r="I77" s="859"/>
    </row>
    <row r="78" spans="1:9" s="110" customFormat="1" ht="15" customHeight="1">
      <c r="A78" s="225" t="s">
        <v>1061</v>
      </c>
      <c r="B78" s="850">
        <v>6637</v>
      </c>
      <c r="C78" s="850">
        <v>3962</v>
      </c>
      <c r="D78" s="1470">
        <v>0</v>
      </c>
      <c r="E78" s="850"/>
      <c r="F78" s="850"/>
      <c r="G78" s="850"/>
      <c r="H78" s="862" t="s">
        <v>2043</v>
      </c>
      <c r="I78" s="225"/>
    </row>
    <row r="79" spans="1:9" s="110" customFormat="1" ht="15" customHeight="1">
      <c r="A79" s="1200" t="s">
        <v>1043</v>
      </c>
      <c r="B79" s="850">
        <v>17172</v>
      </c>
      <c r="C79" s="850">
        <v>9029</v>
      </c>
      <c r="D79" s="850">
        <v>15</v>
      </c>
      <c r="E79" s="850"/>
      <c r="F79" s="850"/>
      <c r="G79" s="850"/>
      <c r="H79" s="1202" t="s">
        <v>2414</v>
      </c>
      <c r="I79" s="225"/>
    </row>
    <row r="80" spans="1:9" s="110" customFormat="1" ht="15" customHeight="1">
      <c r="A80" s="225" t="s">
        <v>1060</v>
      </c>
      <c r="B80" s="850">
        <v>5678</v>
      </c>
      <c r="C80" s="850">
        <v>2956</v>
      </c>
      <c r="D80" s="850">
        <v>10</v>
      </c>
      <c r="E80" s="850"/>
      <c r="F80" s="850"/>
      <c r="G80" s="850"/>
      <c r="H80" s="862" t="s">
        <v>2044</v>
      </c>
      <c r="I80" s="225"/>
    </row>
    <row r="81" spans="1:9" s="110" customFormat="1" ht="15" customHeight="1">
      <c r="A81" s="1200" t="s">
        <v>2045</v>
      </c>
      <c r="B81" s="1470">
        <v>0</v>
      </c>
      <c r="C81" s="1470">
        <v>0</v>
      </c>
      <c r="D81" s="1470">
        <v>0</v>
      </c>
      <c r="E81" s="850"/>
      <c r="F81" s="850"/>
      <c r="G81" s="850"/>
      <c r="H81" s="1596" t="s">
        <v>2046</v>
      </c>
      <c r="I81" s="225"/>
    </row>
    <row r="82" spans="1:9" s="110" customFormat="1" ht="15" customHeight="1">
      <c r="A82" s="1200" t="s">
        <v>2047</v>
      </c>
      <c r="B82" s="1470">
        <v>0</v>
      </c>
      <c r="C82" s="1470">
        <v>0</v>
      </c>
      <c r="D82" s="1470">
        <v>0</v>
      </c>
      <c r="E82" s="850"/>
      <c r="F82" s="850"/>
      <c r="G82" s="850"/>
      <c r="H82" s="1596" t="s">
        <v>2048</v>
      </c>
      <c r="I82" s="225"/>
    </row>
    <row r="83" spans="1:9" s="110" customFormat="1" ht="15" customHeight="1">
      <c r="A83" s="1200" t="s">
        <v>2049</v>
      </c>
      <c r="B83" s="1470">
        <v>0</v>
      </c>
      <c r="C83" s="1470">
        <v>0</v>
      </c>
      <c r="D83" s="1470">
        <v>0</v>
      </c>
      <c r="E83" s="850"/>
      <c r="F83" s="850"/>
      <c r="G83" s="850"/>
      <c r="H83" s="1596" t="s">
        <v>2050</v>
      </c>
      <c r="I83" s="225"/>
    </row>
    <row r="84" spans="1:9" s="110" customFormat="1" ht="15" customHeight="1">
      <c r="A84" s="1205" t="s">
        <v>1062</v>
      </c>
      <c r="B84" s="850">
        <v>4707</v>
      </c>
      <c r="C84" s="850">
        <v>2495</v>
      </c>
      <c r="D84" s="850">
        <v>98</v>
      </c>
      <c r="E84" s="850"/>
      <c r="F84" s="850"/>
      <c r="G84" s="850"/>
      <c r="H84" s="1202" t="s">
        <v>1063</v>
      </c>
      <c r="I84" s="225"/>
    </row>
    <row r="85" spans="1:9" s="847" customFormat="1" ht="15" customHeight="1">
      <c r="A85" s="1205" t="s">
        <v>1068</v>
      </c>
      <c r="B85" s="850">
        <v>1312</v>
      </c>
      <c r="C85" s="850">
        <v>721</v>
      </c>
      <c r="D85" s="850">
        <v>26</v>
      </c>
      <c r="E85" s="858"/>
      <c r="F85" s="830"/>
      <c r="G85" s="830"/>
      <c r="H85" s="1202" t="s">
        <v>1575</v>
      </c>
      <c r="I85" s="851"/>
    </row>
    <row r="86" spans="1:9" s="847" customFormat="1" ht="15" customHeight="1">
      <c r="A86" s="1205" t="s">
        <v>1569</v>
      </c>
      <c r="B86" s="850">
        <v>470</v>
      </c>
      <c r="C86" s="850">
        <v>295</v>
      </c>
      <c r="D86" s="1470">
        <v>9</v>
      </c>
      <c r="E86" s="858"/>
      <c r="F86" s="830"/>
      <c r="G86" s="830"/>
      <c r="H86" s="1202" t="s">
        <v>1576</v>
      </c>
      <c r="I86" s="844"/>
    </row>
    <row r="87" spans="1:9" s="847" customFormat="1" ht="15" customHeight="1">
      <c r="A87" s="1205" t="s">
        <v>1570</v>
      </c>
      <c r="B87" s="850">
        <v>812</v>
      </c>
      <c r="C87" s="850">
        <v>562</v>
      </c>
      <c r="D87" s="850">
        <v>13</v>
      </c>
      <c r="E87" s="850"/>
      <c r="F87" s="850"/>
      <c r="G87" s="839"/>
      <c r="H87" s="1202" t="s">
        <v>1573</v>
      </c>
      <c r="I87" s="844"/>
    </row>
    <row r="88" spans="1:9" ht="15" customHeight="1">
      <c r="A88" s="1205" t="s">
        <v>1572</v>
      </c>
      <c r="B88" s="850">
        <v>1192</v>
      </c>
      <c r="C88" s="850">
        <v>971</v>
      </c>
      <c r="D88" s="1470">
        <v>0</v>
      </c>
      <c r="E88" s="839"/>
      <c r="H88" s="1202" t="s">
        <v>2051</v>
      </c>
    </row>
    <row r="89" spans="1:9" s="847" customFormat="1" ht="15" customHeight="1">
      <c r="A89" s="1205" t="s">
        <v>1064</v>
      </c>
      <c r="B89" s="850">
        <v>1116</v>
      </c>
      <c r="C89" s="850">
        <v>602</v>
      </c>
      <c r="D89" s="850">
        <v>3</v>
      </c>
      <c r="E89" s="850"/>
      <c r="F89" s="850"/>
      <c r="G89" s="858"/>
      <c r="H89" s="1202" t="s">
        <v>1065</v>
      </c>
      <c r="I89" s="851"/>
    </row>
    <row r="90" spans="1:9" s="847" customFormat="1" ht="15" customHeight="1">
      <c r="A90" s="1205" t="s">
        <v>1066</v>
      </c>
      <c r="B90" s="850">
        <v>1024</v>
      </c>
      <c r="C90" s="850">
        <v>556</v>
      </c>
      <c r="D90" s="1470">
        <v>0</v>
      </c>
      <c r="E90" s="842"/>
      <c r="F90" s="842"/>
      <c r="G90" s="842"/>
      <c r="H90" s="1202" t="s">
        <v>1067</v>
      </c>
      <c r="I90" s="851"/>
    </row>
    <row r="91" spans="1:9" s="860" customFormat="1" ht="15" customHeight="1">
      <c r="A91" s="1205" t="s">
        <v>1571</v>
      </c>
      <c r="B91" s="850">
        <v>784</v>
      </c>
      <c r="C91" s="850">
        <v>427</v>
      </c>
      <c r="D91" s="1470">
        <v>0</v>
      </c>
      <c r="E91" s="850"/>
      <c r="F91" s="850"/>
      <c r="G91" s="830"/>
      <c r="H91" s="1202" t="s">
        <v>1574</v>
      </c>
      <c r="I91" s="859"/>
    </row>
    <row r="92" spans="1:9" ht="22.5" customHeight="1">
      <c r="A92" s="829" t="s">
        <v>872</v>
      </c>
      <c r="B92" s="861"/>
      <c r="C92" s="861"/>
      <c r="D92" s="861"/>
      <c r="F92" s="225"/>
      <c r="G92" s="225"/>
      <c r="H92" s="831" t="s">
        <v>873</v>
      </c>
    </row>
    <row r="93" spans="1:9">
      <c r="A93" s="833" t="s">
        <v>263</v>
      </c>
      <c r="F93" s="225"/>
      <c r="G93" s="225"/>
      <c r="H93" s="862"/>
      <c r="I93" s="832"/>
    </row>
    <row r="94" spans="1:9" ht="23.15" customHeight="1">
      <c r="A94" s="1465" t="s">
        <v>1069</v>
      </c>
      <c r="B94" s="1197"/>
      <c r="C94" s="1197"/>
      <c r="D94" s="1197"/>
      <c r="E94" s="1197"/>
      <c r="F94" s="1198"/>
      <c r="G94" s="1198"/>
      <c r="H94" s="838" t="s">
        <v>1764</v>
      </c>
      <c r="I94" s="832"/>
    </row>
    <row r="95" spans="1:9" ht="23.15" customHeight="1">
      <c r="A95" s="1465" t="s">
        <v>2542</v>
      </c>
      <c r="B95" s="1197"/>
      <c r="C95" s="1197"/>
      <c r="D95" s="1197"/>
      <c r="E95" s="1197"/>
      <c r="F95" s="1198"/>
      <c r="G95" s="1198"/>
      <c r="H95" s="1472" t="s">
        <v>2541</v>
      </c>
      <c r="I95" s="1232"/>
    </row>
    <row r="96" spans="1:9" ht="17.5">
      <c r="A96" s="835"/>
      <c r="B96" s="844"/>
      <c r="C96" s="844"/>
      <c r="D96" s="844"/>
      <c r="F96" s="844"/>
      <c r="G96" s="844"/>
      <c r="H96" s="832"/>
      <c r="I96" s="832"/>
    </row>
    <row r="97" spans="1:9" ht="11.25" customHeight="1">
      <c r="A97" s="1844" t="s">
        <v>2309</v>
      </c>
      <c r="B97" s="1976" t="s">
        <v>1758</v>
      </c>
      <c r="C97" s="1976"/>
      <c r="D97" s="1207" t="s">
        <v>986</v>
      </c>
      <c r="E97" s="1207"/>
      <c r="F97" s="1207"/>
      <c r="G97" s="1207"/>
      <c r="H97" s="1845" t="s">
        <v>2310</v>
      </c>
      <c r="I97" s="844"/>
    </row>
    <row r="98" spans="1:9" ht="11.25" customHeight="1">
      <c r="A98" s="839"/>
      <c r="B98" s="1975" t="s">
        <v>1756</v>
      </c>
      <c r="C98" s="1975"/>
      <c r="D98" s="1208" t="s">
        <v>987</v>
      </c>
      <c r="E98" s="842"/>
      <c r="F98" s="842"/>
      <c r="G98" s="842"/>
      <c r="H98" s="839"/>
      <c r="I98" s="844"/>
    </row>
    <row r="99" spans="1:9" ht="11.25" customHeight="1">
      <c r="A99" s="839"/>
      <c r="B99" s="1208" t="s">
        <v>16</v>
      </c>
      <c r="C99" s="1208" t="s">
        <v>278</v>
      </c>
      <c r="D99" s="1208" t="s">
        <v>16</v>
      </c>
      <c r="E99" s="842"/>
      <c r="F99" s="842"/>
      <c r="G99" s="842"/>
      <c r="H99" s="843"/>
      <c r="I99" s="844"/>
    </row>
    <row r="100" spans="1:9" ht="11.25" customHeight="1">
      <c r="A100" s="839"/>
      <c r="B100" s="1208" t="s">
        <v>34</v>
      </c>
      <c r="C100" s="1208" t="s">
        <v>35</v>
      </c>
      <c r="D100" s="1208" t="s">
        <v>34</v>
      </c>
      <c r="E100" s="842"/>
      <c r="F100" s="842"/>
      <c r="G100" s="842"/>
      <c r="H100" s="843" t="s">
        <v>263</v>
      </c>
      <c r="I100" s="844"/>
    </row>
    <row r="101" spans="1:9">
      <c r="A101" s="839"/>
      <c r="B101" s="842"/>
      <c r="C101" s="842"/>
      <c r="D101" s="842"/>
      <c r="E101" s="842"/>
      <c r="F101" s="842"/>
      <c r="G101" s="842"/>
      <c r="H101" s="842"/>
      <c r="I101" s="859"/>
    </row>
    <row r="102" spans="1:9" ht="12" customHeight="1">
      <c r="A102" s="839" t="s">
        <v>1777</v>
      </c>
      <c r="B102" s="845">
        <f>SUM(B103:B120)</f>
        <v>144257</v>
      </c>
      <c r="C102" s="845">
        <f>SUM(C103:C120)</f>
        <v>82367</v>
      </c>
      <c r="D102" s="845">
        <f>SUM(D103:D120)</f>
        <v>2386</v>
      </c>
      <c r="F102" s="845"/>
      <c r="G102" s="845"/>
      <c r="H102" s="845" t="s">
        <v>1778</v>
      </c>
      <c r="I102" s="225"/>
    </row>
    <row r="103" spans="1:9" ht="12" customHeight="1">
      <c r="A103" s="1200" t="s">
        <v>2052</v>
      </c>
      <c r="B103" s="850">
        <v>36400</v>
      </c>
      <c r="C103" s="850">
        <v>19809</v>
      </c>
      <c r="D103" s="850">
        <v>250</v>
      </c>
      <c r="F103" s="1201"/>
      <c r="G103" s="1201"/>
      <c r="H103" s="1201" t="s">
        <v>1779</v>
      </c>
      <c r="I103" s="225"/>
    </row>
    <row r="104" spans="1:9" ht="12" customHeight="1">
      <c r="A104" s="1200" t="s">
        <v>2053</v>
      </c>
      <c r="B104" s="850">
        <v>33435</v>
      </c>
      <c r="C104" s="850">
        <v>17553</v>
      </c>
      <c r="D104" s="850">
        <v>773</v>
      </c>
      <c r="F104" s="1201"/>
      <c r="G104" s="1201"/>
      <c r="H104" s="1201" t="s">
        <v>1780</v>
      </c>
      <c r="I104" s="844"/>
    </row>
    <row r="105" spans="1:9" ht="12" customHeight="1">
      <c r="A105" s="1200" t="s">
        <v>2054</v>
      </c>
      <c r="B105" s="850">
        <v>9878</v>
      </c>
      <c r="C105" s="850">
        <v>5539</v>
      </c>
      <c r="D105" s="850">
        <v>42</v>
      </c>
      <c r="F105" s="1201"/>
      <c r="G105" s="1201"/>
      <c r="H105" s="1201" t="s">
        <v>1781</v>
      </c>
      <c r="I105" s="844"/>
    </row>
    <row r="106" spans="1:9" ht="12" customHeight="1">
      <c r="A106" s="1200" t="s">
        <v>2055</v>
      </c>
      <c r="B106" s="850">
        <v>12013</v>
      </c>
      <c r="C106" s="850">
        <v>7683</v>
      </c>
      <c r="D106" s="850">
        <v>124</v>
      </c>
      <c r="F106" s="1201"/>
      <c r="G106" s="1201"/>
      <c r="H106" s="1201" t="s">
        <v>1782</v>
      </c>
      <c r="I106" s="844"/>
    </row>
    <row r="107" spans="1:9" ht="12" customHeight="1">
      <c r="A107" s="1200" t="s">
        <v>2056</v>
      </c>
      <c r="B107" s="850">
        <v>5145</v>
      </c>
      <c r="C107" s="850">
        <v>3130</v>
      </c>
      <c r="D107" s="850">
        <v>30</v>
      </c>
      <c r="F107" s="1201"/>
      <c r="G107" s="1201"/>
      <c r="H107" s="1201" t="s">
        <v>1783</v>
      </c>
      <c r="I107" s="844"/>
    </row>
    <row r="108" spans="1:9" ht="12" customHeight="1">
      <c r="A108" s="1200" t="s">
        <v>2057</v>
      </c>
      <c r="B108" s="850">
        <v>6852</v>
      </c>
      <c r="C108" s="850">
        <v>4262</v>
      </c>
      <c r="D108" s="850">
        <v>80</v>
      </c>
      <c r="F108" s="1201"/>
      <c r="G108" s="1201"/>
      <c r="H108" s="1201" t="s">
        <v>1784</v>
      </c>
      <c r="I108" s="844"/>
    </row>
    <row r="109" spans="1:9" ht="12" customHeight="1">
      <c r="A109" s="1200" t="s">
        <v>2058</v>
      </c>
      <c r="B109" s="850">
        <v>8345</v>
      </c>
      <c r="C109" s="850">
        <v>5005</v>
      </c>
      <c r="D109" s="850">
        <v>176</v>
      </c>
      <c r="F109" s="1201"/>
      <c r="G109" s="1201"/>
      <c r="H109" s="1201" t="s">
        <v>1785</v>
      </c>
      <c r="I109" s="859"/>
    </row>
    <row r="110" spans="1:9" ht="12" customHeight="1">
      <c r="A110" s="1200" t="s">
        <v>2059</v>
      </c>
      <c r="B110" s="850">
        <v>9835</v>
      </c>
      <c r="C110" s="850">
        <v>5909</v>
      </c>
      <c r="D110" s="850">
        <v>62</v>
      </c>
      <c r="F110" s="1201"/>
      <c r="G110" s="1201"/>
      <c r="H110" s="1201" t="s">
        <v>1786</v>
      </c>
      <c r="I110" s="859"/>
    </row>
    <row r="111" spans="1:9" ht="12" customHeight="1">
      <c r="A111" s="1200" t="s">
        <v>2060</v>
      </c>
      <c r="B111" s="850">
        <v>4440</v>
      </c>
      <c r="C111" s="850">
        <v>2823</v>
      </c>
      <c r="D111" s="850">
        <v>205</v>
      </c>
      <c r="F111" s="1201"/>
      <c r="G111" s="1201"/>
      <c r="H111" s="1201" t="s">
        <v>1787</v>
      </c>
    </row>
    <row r="112" spans="1:9" ht="12" customHeight="1">
      <c r="A112" s="1200" t="s">
        <v>2061</v>
      </c>
      <c r="B112" s="850">
        <v>6378</v>
      </c>
      <c r="C112" s="850">
        <v>3954</v>
      </c>
      <c r="D112" s="850">
        <v>399</v>
      </c>
      <c r="F112" s="1201"/>
      <c r="G112" s="1201"/>
      <c r="H112" s="1201" t="s">
        <v>1788</v>
      </c>
      <c r="I112" s="225"/>
    </row>
    <row r="113" spans="1:9" ht="12" customHeight="1">
      <c r="A113" s="1200" t="s">
        <v>2062</v>
      </c>
      <c r="B113" s="850">
        <v>1042</v>
      </c>
      <c r="C113" s="850">
        <v>610</v>
      </c>
      <c r="D113" s="850">
        <v>62</v>
      </c>
      <c r="F113" s="1201"/>
      <c r="G113" s="1201"/>
      <c r="H113" s="1201" t="s">
        <v>1789</v>
      </c>
      <c r="I113" s="225"/>
    </row>
    <row r="114" spans="1:9" ht="12" customHeight="1">
      <c r="A114" s="1200" t="s">
        <v>2063</v>
      </c>
      <c r="B114" s="850">
        <v>1103</v>
      </c>
      <c r="C114" s="850">
        <v>530</v>
      </c>
      <c r="D114" s="850">
        <v>15</v>
      </c>
      <c r="F114" s="1201"/>
      <c r="G114" s="1201"/>
      <c r="H114" s="1201" t="s">
        <v>1790</v>
      </c>
    </row>
    <row r="115" spans="1:9" ht="12" customHeight="1">
      <c r="A115" s="1200" t="s">
        <v>2064</v>
      </c>
      <c r="B115" s="850">
        <v>1439</v>
      </c>
      <c r="C115" s="850">
        <v>716</v>
      </c>
      <c r="D115" s="850">
        <v>51</v>
      </c>
      <c r="F115" s="1201"/>
      <c r="G115" s="1201"/>
      <c r="H115" s="1201" t="s">
        <v>1791</v>
      </c>
    </row>
    <row r="116" spans="1:9" ht="12" customHeight="1">
      <c r="A116" s="1200" t="s">
        <v>2065</v>
      </c>
      <c r="B116" s="850">
        <v>117</v>
      </c>
      <c r="C116" s="850">
        <v>54</v>
      </c>
      <c r="D116" s="1470">
        <v>0</v>
      </c>
      <c r="F116" s="1173"/>
      <c r="G116" s="1173"/>
      <c r="H116" s="1173" t="s">
        <v>1792</v>
      </c>
    </row>
    <row r="117" spans="1:9" ht="12" customHeight="1">
      <c r="A117" s="1200" t="s">
        <v>2066</v>
      </c>
      <c r="B117" s="850">
        <v>3387</v>
      </c>
      <c r="C117" s="850">
        <v>2112</v>
      </c>
      <c r="D117" s="850">
        <v>63</v>
      </c>
      <c r="F117" s="1201"/>
      <c r="G117" s="1201"/>
      <c r="H117" s="1201" t="s">
        <v>1793</v>
      </c>
    </row>
    <row r="118" spans="1:9" ht="12" customHeight="1">
      <c r="A118" s="1200" t="s">
        <v>2067</v>
      </c>
      <c r="B118" s="850">
        <v>1438</v>
      </c>
      <c r="C118" s="850">
        <v>903</v>
      </c>
      <c r="D118" s="850">
        <v>23</v>
      </c>
      <c r="F118" s="1201"/>
      <c r="G118" s="1201"/>
      <c r="H118" s="1201" t="s">
        <v>1794</v>
      </c>
    </row>
    <row r="119" spans="1:9" ht="12" customHeight="1">
      <c r="A119" s="1200" t="s">
        <v>2068</v>
      </c>
      <c r="B119" s="850">
        <v>1890</v>
      </c>
      <c r="C119" s="850">
        <v>1291</v>
      </c>
      <c r="D119" s="850">
        <v>7</v>
      </c>
      <c r="F119" s="1201"/>
      <c r="G119" s="1201"/>
      <c r="H119" s="1201" t="s">
        <v>1795</v>
      </c>
    </row>
    <row r="120" spans="1:9" ht="12" customHeight="1">
      <c r="A120" s="1200" t="s">
        <v>2069</v>
      </c>
      <c r="B120" s="850">
        <v>1120</v>
      </c>
      <c r="C120" s="850">
        <v>484</v>
      </c>
      <c r="D120" s="850">
        <v>24</v>
      </c>
      <c r="F120" s="1201"/>
      <c r="G120" s="1201"/>
      <c r="H120" s="1201" t="s">
        <v>1796</v>
      </c>
    </row>
    <row r="121" spans="1:9" ht="12" customHeight="1">
      <c r="A121" s="855" t="s">
        <v>2070</v>
      </c>
      <c r="B121" s="845">
        <f>SUM(B122:B133)</f>
        <v>89884</v>
      </c>
      <c r="C121" s="845">
        <f t="shared" ref="C121:D121" si="1">SUM(C122:C133)</f>
        <v>46788</v>
      </c>
      <c r="D121" s="845">
        <f t="shared" si="1"/>
        <v>1513</v>
      </c>
      <c r="F121" s="845"/>
      <c r="G121" s="845"/>
      <c r="H121" s="845" t="s">
        <v>1070</v>
      </c>
    </row>
    <row r="122" spans="1:9" ht="12" customHeight="1">
      <c r="A122" s="1200" t="s">
        <v>2071</v>
      </c>
      <c r="B122" s="850">
        <v>14601</v>
      </c>
      <c r="C122" s="850">
        <v>7259</v>
      </c>
      <c r="D122" s="850">
        <v>107</v>
      </c>
      <c r="F122" s="850"/>
      <c r="G122" s="850"/>
      <c r="H122" s="850" t="s">
        <v>2416</v>
      </c>
    </row>
    <row r="123" spans="1:9" ht="12" customHeight="1">
      <c r="A123" s="1200" t="s">
        <v>2072</v>
      </c>
      <c r="B123" s="850">
        <v>17218</v>
      </c>
      <c r="C123" s="850">
        <v>8440</v>
      </c>
      <c r="D123" s="850">
        <v>96</v>
      </c>
      <c r="F123" s="850"/>
      <c r="G123" s="850"/>
      <c r="H123" s="850" t="s">
        <v>2417</v>
      </c>
    </row>
    <row r="124" spans="1:9" ht="12" customHeight="1">
      <c r="A124" s="225" t="s">
        <v>2073</v>
      </c>
      <c r="B124" s="850">
        <v>14150</v>
      </c>
      <c r="C124" s="850">
        <v>8025</v>
      </c>
      <c r="D124" s="850">
        <v>533</v>
      </c>
      <c r="F124" s="858"/>
      <c r="G124" s="858"/>
      <c r="H124" s="858" t="s">
        <v>2415</v>
      </c>
    </row>
    <row r="125" spans="1:9" ht="12" customHeight="1">
      <c r="A125" s="225" t="s">
        <v>2074</v>
      </c>
      <c r="B125" s="850">
        <v>10315</v>
      </c>
      <c r="C125" s="850">
        <v>5470</v>
      </c>
      <c r="D125" s="850">
        <v>407</v>
      </c>
      <c r="F125" s="850"/>
      <c r="G125" s="850"/>
      <c r="H125" s="850" t="s">
        <v>1071</v>
      </c>
    </row>
    <row r="126" spans="1:9" ht="12" customHeight="1">
      <c r="A126" s="225" t="s">
        <v>2075</v>
      </c>
      <c r="F126" s="850"/>
      <c r="G126" s="850"/>
      <c r="H126" s="850" t="s">
        <v>2076</v>
      </c>
    </row>
    <row r="127" spans="1:9" ht="12" customHeight="1">
      <c r="A127" s="1200" t="s">
        <v>2077</v>
      </c>
      <c r="B127" s="850">
        <v>25462</v>
      </c>
      <c r="C127" s="850">
        <v>12445</v>
      </c>
      <c r="D127" s="850">
        <v>201</v>
      </c>
      <c r="F127" s="1173"/>
      <c r="G127" s="1173"/>
      <c r="H127" s="1173" t="s">
        <v>2078</v>
      </c>
    </row>
    <row r="128" spans="1:9" ht="12" customHeight="1">
      <c r="A128" s="225" t="s">
        <v>1072</v>
      </c>
      <c r="B128" s="850">
        <v>2015</v>
      </c>
      <c r="C128" s="850">
        <v>1005</v>
      </c>
      <c r="D128" s="850">
        <v>66</v>
      </c>
      <c r="F128" s="850"/>
      <c r="G128" s="850"/>
      <c r="H128" s="850" t="s">
        <v>1073</v>
      </c>
    </row>
    <row r="129" spans="1:8" ht="12" customHeight="1">
      <c r="A129" s="225" t="s">
        <v>1036</v>
      </c>
      <c r="B129" s="850">
        <v>754</v>
      </c>
      <c r="C129" s="850">
        <v>448</v>
      </c>
      <c r="D129" s="850">
        <v>11</v>
      </c>
      <c r="F129" s="1173"/>
      <c r="G129" s="1173"/>
      <c r="H129" s="1173" t="s">
        <v>1074</v>
      </c>
    </row>
    <row r="130" spans="1:8" ht="12" customHeight="1">
      <c r="A130" s="661" t="s">
        <v>1075</v>
      </c>
      <c r="B130" s="850">
        <v>2937</v>
      </c>
      <c r="C130" s="850">
        <v>1877</v>
      </c>
      <c r="D130" s="850">
        <v>91</v>
      </c>
      <c r="F130" s="850"/>
      <c r="G130" s="850"/>
      <c r="H130" s="850" t="s">
        <v>1076</v>
      </c>
    </row>
    <row r="131" spans="1:8" ht="12" customHeight="1">
      <c r="A131" s="1200" t="s">
        <v>1579</v>
      </c>
      <c r="B131" s="850">
        <v>250</v>
      </c>
      <c r="C131" s="850">
        <v>176</v>
      </c>
      <c r="D131" s="1470">
        <v>0</v>
      </c>
      <c r="F131" s="845"/>
      <c r="G131" s="845"/>
      <c r="H131" s="850" t="s">
        <v>1598</v>
      </c>
    </row>
    <row r="132" spans="1:8" ht="12.75" customHeight="1">
      <c r="A132" s="1200" t="s">
        <v>2079</v>
      </c>
      <c r="B132" s="850">
        <v>332</v>
      </c>
      <c r="C132" s="850">
        <v>152</v>
      </c>
      <c r="D132" s="1760">
        <v>1</v>
      </c>
      <c r="F132" s="850"/>
      <c r="G132" s="850"/>
      <c r="H132" s="850" t="s">
        <v>2080</v>
      </c>
    </row>
    <row r="133" spans="1:8" ht="12" customHeight="1">
      <c r="A133" s="1200" t="s">
        <v>1597</v>
      </c>
      <c r="B133" s="850">
        <v>1850</v>
      </c>
      <c r="C133" s="850">
        <v>1491</v>
      </c>
      <c r="D133" s="1470">
        <v>0</v>
      </c>
      <c r="F133" s="858"/>
      <c r="G133" s="858"/>
      <c r="H133" s="858" t="s">
        <v>2081</v>
      </c>
    </row>
    <row r="134" spans="1:8" ht="12" customHeight="1">
      <c r="A134" s="855" t="s">
        <v>1077</v>
      </c>
      <c r="B134" s="845">
        <f>SUM(B135:B153)</f>
        <v>127602</v>
      </c>
      <c r="C134" s="845">
        <f>SUM(C135:C153)</f>
        <v>66024</v>
      </c>
      <c r="D134" s="845">
        <f>SUM(D135:D153)</f>
        <v>1637</v>
      </c>
      <c r="E134" s="839"/>
      <c r="F134" s="858"/>
      <c r="G134" s="858"/>
      <c r="H134" s="842" t="s">
        <v>1078</v>
      </c>
    </row>
    <row r="135" spans="1:8" ht="12" customHeight="1">
      <c r="A135" s="1200" t="s">
        <v>1079</v>
      </c>
      <c r="B135" s="850">
        <v>4157</v>
      </c>
      <c r="C135" s="850">
        <v>1755</v>
      </c>
      <c r="D135" s="850">
        <v>41</v>
      </c>
      <c r="F135" s="858"/>
      <c r="G135" s="858"/>
      <c r="H135" s="858" t="s">
        <v>1080</v>
      </c>
    </row>
    <row r="136" spans="1:8" ht="12" customHeight="1">
      <c r="A136" s="1200" t="s">
        <v>1031</v>
      </c>
      <c r="B136" s="850">
        <v>17887</v>
      </c>
      <c r="C136" s="850">
        <v>9618</v>
      </c>
      <c r="D136" s="850">
        <v>145</v>
      </c>
      <c r="F136" s="858"/>
      <c r="G136" s="858"/>
      <c r="H136" s="858" t="s">
        <v>1017</v>
      </c>
    </row>
    <row r="137" spans="1:8" ht="12" customHeight="1">
      <c r="A137" s="1200" t="s">
        <v>1081</v>
      </c>
      <c r="B137" s="850">
        <v>37620</v>
      </c>
      <c r="C137" s="850">
        <v>18716</v>
      </c>
      <c r="D137" s="850">
        <v>492</v>
      </c>
      <c r="F137" s="1203"/>
      <c r="G137" s="1203"/>
      <c r="H137" s="1203" t="s">
        <v>2020</v>
      </c>
    </row>
    <row r="138" spans="1:8" ht="12" customHeight="1">
      <c r="A138" s="1200" t="s">
        <v>1082</v>
      </c>
      <c r="B138" s="850"/>
      <c r="C138" s="850"/>
      <c r="D138" s="858"/>
      <c r="F138" s="858"/>
      <c r="G138" s="858"/>
      <c r="H138" s="858" t="s">
        <v>2082</v>
      </c>
    </row>
    <row r="139" spans="1:8" ht="12" customHeight="1">
      <c r="A139" s="1200" t="s">
        <v>1081</v>
      </c>
      <c r="B139" s="850">
        <v>27609</v>
      </c>
      <c r="C139" s="850">
        <v>13749</v>
      </c>
      <c r="D139" s="850">
        <v>123</v>
      </c>
      <c r="F139" s="858"/>
      <c r="G139" s="858"/>
      <c r="H139" s="858" t="s">
        <v>2020</v>
      </c>
    </row>
    <row r="140" spans="1:8" ht="12" customHeight="1">
      <c r="A140" s="833" t="s">
        <v>1083</v>
      </c>
      <c r="B140" s="1204"/>
      <c r="C140" s="850"/>
      <c r="D140" s="858"/>
      <c r="F140" s="858"/>
      <c r="G140" s="858"/>
      <c r="H140" s="858" t="s">
        <v>2083</v>
      </c>
    </row>
    <row r="141" spans="1:8" ht="12" customHeight="1">
      <c r="A141" s="1200" t="s">
        <v>1033</v>
      </c>
      <c r="B141" s="850">
        <v>10403</v>
      </c>
      <c r="C141" s="850">
        <v>5324</v>
      </c>
      <c r="D141" s="850">
        <v>262</v>
      </c>
      <c r="F141" s="858"/>
      <c r="G141" s="858"/>
      <c r="H141" s="858" t="s">
        <v>1071</v>
      </c>
    </row>
    <row r="142" spans="1:8" ht="12" customHeight="1">
      <c r="A142" s="1200" t="s">
        <v>1084</v>
      </c>
      <c r="B142" s="850">
        <v>5327</v>
      </c>
      <c r="C142" s="850">
        <v>3057</v>
      </c>
      <c r="D142" s="850">
        <v>194</v>
      </c>
      <c r="F142" s="1173"/>
      <c r="G142" s="1173"/>
      <c r="H142" s="1173" t="s">
        <v>1085</v>
      </c>
    </row>
    <row r="143" spans="1:8" ht="12" customHeight="1">
      <c r="A143" s="1200" t="s">
        <v>1086</v>
      </c>
      <c r="B143" s="850">
        <v>2771</v>
      </c>
      <c r="C143" s="850">
        <v>1579</v>
      </c>
      <c r="D143" s="850">
        <v>92</v>
      </c>
      <c r="F143" s="858"/>
      <c r="G143" s="858"/>
      <c r="H143" s="858" t="s">
        <v>2418</v>
      </c>
    </row>
    <row r="144" spans="1:8" ht="12" customHeight="1">
      <c r="A144" s="1200" t="s">
        <v>1087</v>
      </c>
      <c r="F144" s="858"/>
      <c r="G144" s="858"/>
      <c r="H144" s="858" t="s">
        <v>1088</v>
      </c>
    </row>
    <row r="145" spans="1:8" ht="12" customHeight="1">
      <c r="A145" s="833" t="s">
        <v>1089</v>
      </c>
      <c r="B145" s="850">
        <v>259</v>
      </c>
      <c r="C145" s="850">
        <v>156</v>
      </c>
      <c r="D145" s="1470" t="s">
        <v>1867</v>
      </c>
      <c r="F145" s="858"/>
      <c r="G145" s="858"/>
      <c r="H145" s="858" t="s">
        <v>1090</v>
      </c>
    </row>
    <row r="146" spans="1:8" ht="12" customHeight="1">
      <c r="A146" s="225" t="s">
        <v>1091</v>
      </c>
      <c r="B146" s="850">
        <v>1361</v>
      </c>
      <c r="C146" s="850">
        <v>731</v>
      </c>
      <c r="D146" s="850">
        <v>79</v>
      </c>
      <c r="F146" s="858"/>
      <c r="G146" s="858"/>
      <c r="H146" s="858" t="s">
        <v>1092</v>
      </c>
    </row>
    <row r="147" spans="1:8" ht="12" customHeight="1">
      <c r="A147" s="225" t="s">
        <v>1093</v>
      </c>
      <c r="B147" s="850">
        <v>1678</v>
      </c>
      <c r="C147" s="850">
        <v>874</v>
      </c>
      <c r="D147" s="850">
        <v>75</v>
      </c>
      <c r="F147" s="1173"/>
      <c r="G147" s="1173"/>
      <c r="H147" s="1173" t="s">
        <v>1094</v>
      </c>
    </row>
    <row r="148" spans="1:8" ht="12" customHeight="1">
      <c r="A148" s="1200" t="s">
        <v>1095</v>
      </c>
      <c r="B148" s="850">
        <v>1403</v>
      </c>
      <c r="C148" s="850">
        <v>784</v>
      </c>
      <c r="D148" s="850">
        <v>102</v>
      </c>
      <c r="F148" s="858"/>
      <c r="G148" s="858"/>
      <c r="H148" s="862" t="s">
        <v>2084</v>
      </c>
    </row>
    <row r="149" spans="1:8" ht="12" customHeight="1">
      <c r="A149" s="225" t="s">
        <v>1096</v>
      </c>
      <c r="B149" s="850">
        <v>12087</v>
      </c>
      <c r="C149" s="850">
        <v>6393</v>
      </c>
      <c r="D149" s="850">
        <v>2</v>
      </c>
      <c r="F149" s="858"/>
      <c r="G149" s="858"/>
      <c r="H149" s="858" t="s">
        <v>2085</v>
      </c>
    </row>
    <row r="150" spans="1:8" ht="12" customHeight="1">
      <c r="A150" s="225" t="s">
        <v>1097</v>
      </c>
      <c r="B150" s="850">
        <v>84</v>
      </c>
      <c r="C150" s="850">
        <v>47</v>
      </c>
      <c r="D150" s="1470">
        <v>0</v>
      </c>
      <c r="F150" s="858"/>
      <c r="G150" s="858"/>
      <c r="H150" s="858" t="s">
        <v>2086</v>
      </c>
    </row>
    <row r="151" spans="1:8" ht="12" customHeight="1">
      <c r="A151" s="1200" t="s">
        <v>1098</v>
      </c>
      <c r="B151" s="850">
        <v>1202</v>
      </c>
      <c r="C151" s="850">
        <v>654</v>
      </c>
      <c r="D151" s="850">
        <v>21</v>
      </c>
      <c r="F151" s="850"/>
      <c r="G151" s="850"/>
      <c r="H151" s="850" t="s">
        <v>1099</v>
      </c>
    </row>
    <row r="152" spans="1:8" ht="12" customHeight="1">
      <c r="A152" s="1200" t="s">
        <v>1100</v>
      </c>
      <c r="B152" s="850">
        <v>1304</v>
      </c>
      <c r="C152" s="850">
        <v>768</v>
      </c>
      <c r="D152" s="850">
        <v>6</v>
      </c>
      <c r="F152" s="1203"/>
      <c r="G152" s="1203"/>
      <c r="H152" s="1203" t="s">
        <v>1101</v>
      </c>
    </row>
    <row r="153" spans="1:8" ht="12" customHeight="1">
      <c r="A153" s="1200" t="s">
        <v>1102</v>
      </c>
      <c r="B153" s="850">
        <v>2450</v>
      </c>
      <c r="C153" s="850">
        <v>1819</v>
      </c>
      <c r="D153" s="850">
        <v>3</v>
      </c>
      <c r="F153" s="858"/>
      <c r="G153" s="858"/>
      <c r="H153" s="858" t="s">
        <v>1103</v>
      </c>
    </row>
    <row r="154" spans="1:8" ht="12" customHeight="1">
      <c r="A154" s="855" t="s">
        <v>1104</v>
      </c>
      <c r="B154" s="845">
        <f>SUM(B155:B164)</f>
        <v>79947</v>
      </c>
      <c r="C154" s="845">
        <f t="shared" ref="C154:D154" si="2">SUM(C155:C164)</f>
        <v>43790</v>
      </c>
      <c r="D154" s="842">
        <f t="shared" si="2"/>
        <v>698</v>
      </c>
      <c r="E154" s="839"/>
      <c r="F154" s="858"/>
      <c r="G154" s="858"/>
      <c r="H154" s="842" t="s">
        <v>1105</v>
      </c>
    </row>
    <row r="155" spans="1:8" ht="12" customHeight="1">
      <c r="A155" s="1200" t="s">
        <v>1031</v>
      </c>
      <c r="B155" s="850">
        <v>10042</v>
      </c>
      <c r="C155" s="850">
        <v>5571</v>
      </c>
      <c r="D155" s="850">
        <v>8</v>
      </c>
      <c r="F155" s="858"/>
      <c r="G155" s="858"/>
      <c r="H155" s="858" t="s">
        <v>1032</v>
      </c>
    </row>
    <row r="156" spans="1:8" ht="12" customHeight="1">
      <c r="A156" s="1205" t="s">
        <v>1081</v>
      </c>
      <c r="F156" s="1173"/>
      <c r="G156" s="1173"/>
      <c r="H156" s="1173" t="s">
        <v>2014</v>
      </c>
    </row>
    <row r="157" spans="1:8" ht="12" customHeight="1">
      <c r="A157" s="1200" t="s">
        <v>1018</v>
      </c>
      <c r="B157" s="850">
        <v>28074</v>
      </c>
      <c r="C157" s="850">
        <v>14656</v>
      </c>
      <c r="D157" s="850">
        <v>289</v>
      </c>
      <c r="F157" s="858"/>
      <c r="G157" s="858"/>
      <c r="H157" s="858" t="s">
        <v>2087</v>
      </c>
    </row>
    <row r="158" spans="1:8" ht="12" customHeight="1">
      <c r="A158" s="1200" t="s">
        <v>1033</v>
      </c>
      <c r="B158" s="850">
        <v>5177</v>
      </c>
      <c r="C158" s="850">
        <v>2674</v>
      </c>
      <c r="D158" s="850">
        <v>189</v>
      </c>
      <c r="F158" s="858"/>
      <c r="G158" s="858"/>
      <c r="H158" s="858" t="s">
        <v>1071</v>
      </c>
    </row>
    <row r="159" spans="1:8" ht="12" customHeight="1">
      <c r="A159" s="1200" t="s">
        <v>1106</v>
      </c>
      <c r="B159" s="850">
        <v>25868</v>
      </c>
      <c r="C159" s="850">
        <v>14689</v>
      </c>
      <c r="D159" s="850">
        <v>6</v>
      </c>
      <c r="F159" s="858"/>
      <c r="G159" s="858"/>
      <c r="H159" s="858" t="s">
        <v>2088</v>
      </c>
    </row>
    <row r="160" spans="1:8" ht="12" customHeight="1">
      <c r="A160" s="1200" t="s">
        <v>1107</v>
      </c>
      <c r="B160" s="850">
        <v>3952</v>
      </c>
      <c r="C160" s="850">
        <v>2096</v>
      </c>
      <c r="D160" s="850">
        <v>71</v>
      </c>
      <c r="F160" s="1173"/>
      <c r="G160" s="1173"/>
      <c r="H160" s="1173" t="s">
        <v>1108</v>
      </c>
    </row>
    <row r="161" spans="1:8" ht="12" customHeight="1">
      <c r="A161" s="1200" t="s">
        <v>1109</v>
      </c>
      <c r="B161" s="850">
        <v>2191</v>
      </c>
      <c r="C161" s="850">
        <v>1082</v>
      </c>
      <c r="D161" s="850">
        <v>66</v>
      </c>
      <c r="F161" s="1173"/>
      <c r="G161" s="1173"/>
      <c r="H161" s="1173" t="s">
        <v>1110</v>
      </c>
    </row>
    <row r="162" spans="1:8" ht="12" customHeight="1">
      <c r="A162" s="1200" t="s">
        <v>1036</v>
      </c>
      <c r="B162" s="850">
        <v>2160</v>
      </c>
      <c r="C162" s="850">
        <v>1196</v>
      </c>
      <c r="D162" s="850">
        <v>55</v>
      </c>
      <c r="F162" s="850"/>
      <c r="G162" s="850"/>
      <c r="H162" s="850" t="s">
        <v>1074</v>
      </c>
    </row>
    <row r="163" spans="1:8" ht="12" customHeight="1">
      <c r="A163" s="1200" t="s">
        <v>1111</v>
      </c>
      <c r="B163" s="850">
        <v>2036</v>
      </c>
      <c r="C163" s="850">
        <v>1545</v>
      </c>
      <c r="D163" s="850">
        <v>1</v>
      </c>
      <c r="F163" s="1201"/>
      <c r="G163" s="1201"/>
      <c r="H163" s="1201" t="s">
        <v>1112</v>
      </c>
    </row>
    <row r="164" spans="1:8" ht="12" customHeight="1">
      <c r="A164" s="1205" t="s">
        <v>1797</v>
      </c>
      <c r="B164" s="850">
        <v>447</v>
      </c>
      <c r="C164" s="850">
        <v>281</v>
      </c>
      <c r="D164" s="850">
        <v>13</v>
      </c>
      <c r="F164" s="1203"/>
      <c r="G164" s="1203"/>
      <c r="H164" s="1203" t="s">
        <v>1798</v>
      </c>
    </row>
    <row r="165" spans="1:8" ht="12" customHeight="1">
      <c r="A165" s="1226" t="s">
        <v>1113</v>
      </c>
      <c r="B165" s="845">
        <f>SUM(B166:B186)</f>
        <v>145544</v>
      </c>
      <c r="C165" s="845">
        <f>SUM(C166:C186)</f>
        <v>73259</v>
      </c>
      <c r="D165" s="845">
        <f>SUM(D166:D186)</f>
        <v>728</v>
      </c>
      <c r="E165" s="839"/>
      <c r="F165" s="1227"/>
      <c r="G165" s="1227"/>
      <c r="H165" s="1227" t="s">
        <v>1114</v>
      </c>
    </row>
    <row r="166" spans="1:8" ht="12" customHeight="1">
      <c r="A166" s="1205" t="s">
        <v>1799</v>
      </c>
      <c r="B166" s="850">
        <v>7380</v>
      </c>
      <c r="C166" s="850">
        <v>3178</v>
      </c>
      <c r="D166" s="850">
        <v>29</v>
      </c>
      <c r="F166" s="1173"/>
      <c r="G166" s="1173"/>
      <c r="H166" s="1173" t="s">
        <v>1800</v>
      </c>
    </row>
    <row r="167" spans="1:8" ht="12" customHeight="1">
      <c r="A167" s="1205" t="s">
        <v>1801</v>
      </c>
      <c r="B167" s="850">
        <v>41003</v>
      </c>
      <c r="C167" s="850">
        <v>19176</v>
      </c>
      <c r="D167" s="850">
        <v>238</v>
      </c>
      <c r="F167" s="1173"/>
      <c r="G167" s="1173"/>
      <c r="H167" s="1173" t="s">
        <v>1802</v>
      </c>
    </row>
    <row r="168" spans="1:8" ht="12" customHeight="1">
      <c r="A168" s="1205" t="s">
        <v>1803</v>
      </c>
      <c r="B168" s="850">
        <v>25211</v>
      </c>
      <c r="C168" s="850">
        <v>12125</v>
      </c>
      <c r="D168" s="1470">
        <v>0</v>
      </c>
      <c r="F168" s="1206"/>
      <c r="G168" s="1206"/>
      <c r="H168" s="1206" t="s">
        <v>1804</v>
      </c>
    </row>
    <row r="169" spans="1:8" ht="12" customHeight="1">
      <c r="A169" s="1205" t="s">
        <v>1805</v>
      </c>
      <c r="B169" s="850">
        <v>24024</v>
      </c>
      <c r="C169" s="850">
        <v>12119</v>
      </c>
      <c r="D169" s="850">
        <v>6</v>
      </c>
      <c r="F169" s="1173"/>
      <c r="G169" s="1173"/>
      <c r="H169" s="1173" t="s">
        <v>2089</v>
      </c>
    </row>
    <row r="170" spans="1:8" ht="12" customHeight="1">
      <c r="A170" s="1205" t="s">
        <v>1806</v>
      </c>
      <c r="B170" s="850">
        <v>6624</v>
      </c>
      <c r="C170" s="850">
        <v>3381</v>
      </c>
      <c r="D170" s="1470">
        <v>0</v>
      </c>
      <c r="F170" s="1203"/>
      <c r="G170" s="1203"/>
      <c r="H170" s="1203" t="s">
        <v>2090</v>
      </c>
    </row>
    <row r="171" spans="1:8" ht="12" customHeight="1">
      <c r="A171" s="1205" t="s">
        <v>1807</v>
      </c>
      <c r="B171" s="850">
        <v>10797</v>
      </c>
      <c r="C171" s="850">
        <v>5817</v>
      </c>
      <c r="D171" s="850">
        <v>155</v>
      </c>
      <c r="F171" s="1206"/>
      <c r="G171" s="1206"/>
      <c r="H171" s="1206" t="s">
        <v>1808</v>
      </c>
    </row>
    <row r="172" spans="1:8" ht="12" customHeight="1">
      <c r="A172" s="1205" t="s">
        <v>1809</v>
      </c>
      <c r="B172" s="850">
        <v>4991</v>
      </c>
      <c r="C172" s="850">
        <v>2742</v>
      </c>
      <c r="D172" s="1470">
        <v>0</v>
      </c>
      <c r="F172" s="1173"/>
      <c r="G172" s="1173"/>
      <c r="H172" s="1173" t="s">
        <v>1810</v>
      </c>
    </row>
    <row r="173" spans="1:8" ht="12" customHeight="1">
      <c r="A173" s="1205" t="s">
        <v>1811</v>
      </c>
      <c r="B173" s="850">
        <v>3026</v>
      </c>
      <c r="C173" s="850">
        <v>1695</v>
      </c>
      <c r="D173" s="1470">
        <v>0</v>
      </c>
      <c r="F173" s="1206"/>
      <c r="G173" s="1206"/>
      <c r="H173" s="1206" t="s">
        <v>1812</v>
      </c>
    </row>
    <row r="174" spans="1:8" ht="12" customHeight="1">
      <c r="A174" s="1205" t="s">
        <v>1813</v>
      </c>
      <c r="B174" s="850">
        <v>2505</v>
      </c>
      <c r="C174" s="850">
        <v>1478</v>
      </c>
      <c r="D174" s="1470">
        <v>0</v>
      </c>
      <c r="F174" s="1201"/>
      <c r="G174" s="1201"/>
      <c r="H174" s="1201" t="s">
        <v>1814</v>
      </c>
    </row>
    <row r="175" spans="1:8" ht="12" customHeight="1">
      <c r="A175" s="1205" t="s">
        <v>1815</v>
      </c>
      <c r="B175" s="850">
        <v>3731</v>
      </c>
      <c r="C175" s="850">
        <v>2315</v>
      </c>
      <c r="D175" s="850">
        <v>2</v>
      </c>
      <c r="F175" s="1201"/>
      <c r="G175" s="1201"/>
      <c r="H175" s="1201" t="s">
        <v>1816</v>
      </c>
    </row>
    <row r="176" spans="1:8" ht="12" customHeight="1">
      <c r="A176" s="1205" t="s">
        <v>2091</v>
      </c>
      <c r="B176" s="850">
        <v>277</v>
      </c>
      <c r="C176" s="850">
        <v>173</v>
      </c>
      <c r="D176" s="850">
        <v>22</v>
      </c>
      <c r="F176" s="1201"/>
      <c r="G176" s="1201"/>
      <c r="H176" s="1597" t="s">
        <v>2092</v>
      </c>
    </row>
    <row r="177" spans="1:8" ht="12" customHeight="1">
      <c r="A177" s="1205" t="s">
        <v>2093</v>
      </c>
      <c r="B177" s="850">
        <v>280</v>
      </c>
      <c r="C177" s="850">
        <v>145</v>
      </c>
      <c r="D177" s="850">
        <v>39</v>
      </c>
      <c r="F177" s="1201"/>
      <c r="G177" s="1201"/>
      <c r="H177" s="1597" t="s">
        <v>2094</v>
      </c>
    </row>
    <row r="178" spans="1:8" ht="12" customHeight="1">
      <c r="A178" s="1205" t="s">
        <v>2095</v>
      </c>
      <c r="B178" s="850">
        <v>4406</v>
      </c>
      <c r="C178" s="850">
        <v>1811</v>
      </c>
      <c r="D178" s="1470">
        <v>0</v>
      </c>
      <c r="F178" s="1203"/>
      <c r="G178" s="1203"/>
      <c r="H178" s="1203" t="s">
        <v>2096</v>
      </c>
    </row>
    <row r="179" spans="1:8" ht="12" customHeight="1">
      <c r="A179" s="1205" t="s">
        <v>2097</v>
      </c>
      <c r="B179" s="850">
        <v>1127</v>
      </c>
      <c r="C179" s="850">
        <v>667</v>
      </c>
      <c r="D179" s="850">
        <v>43</v>
      </c>
      <c r="F179" s="1201"/>
      <c r="G179" s="1201"/>
      <c r="H179" s="1201" t="s">
        <v>1817</v>
      </c>
    </row>
    <row r="180" spans="1:8" ht="12" customHeight="1">
      <c r="A180" s="1205" t="s">
        <v>2098</v>
      </c>
      <c r="B180" s="850">
        <v>1693</v>
      </c>
      <c r="C180" s="850">
        <v>884</v>
      </c>
      <c r="D180" s="850">
        <v>23</v>
      </c>
      <c r="F180" s="1173"/>
      <c r="G180" s="1173"/>
      <c r="H180" s="1173" t="s">
        <v>1818</v>
      </c>
    </row>
    <row r="181" spans="1:8" ht="12" customHeight="1">
      <c r="A181" s="1205" t="s">
        <v>2099</v>
      </c>
      <c r="B181" s="850">
        <v>2740</v>
      </c>
      <c r="C181" s="850">
        <v>1715</v>
      </c>
      <c r="D181" s="850">
        <v>55</v>
      </c>
      <c r="F181" s="1173"/>
      <c r="G181" s="1173"/>
      <c r="H181" s="1173" t="s">
        <v>1819</v>
      </c>
    </row>
    <row r="182" spans="1:8" ht="12" customHeight="1">
      <c r="A182" s="661" t="s">
        <v>2100</v>
      </c>
      <c r="B182" s="850">
        <v>698</v>
      </c>
      <c r="C182" s="850">
        <v>416</v>
      </c>
      <c r="D182" s="850">
        <v>30</v>
      </c>
      <c r="F182" s="1173"/>
      <c r="G182" s="1173"/>
      <c r="H182" s="1173" t="s">
        <v>1820</v>
      </c>
    </row>
    <row r="183" spans="1:8" ht="12" customHeight="1">
      <c r="A183" s="1200" t="s">
        <v>1821</v>
      </c>
      <c r="B183" s="850">
        <v>1671</v>
      </c>
      <c r="C183" s="850">
        <v>1074</v>
      </c>
      <c r="D183" s="850">
        <v>31</v>
      </c>
      <c r="F183" s="850"/>
      <c r="G183" s="850"/>
      <c r="H183" s="850" t="s">
        <v>1822</v>
      </c>
    </row>
    <row r="184" spans="1:8" ht="12" customHeight="1">
      <c r="A184" s="1200" t="s">
        <v>1823</v>
      </c>
      <c r="B184" s="850">
        <v>840</v>
      </c>
      <c r="C184" s="850">
        <v>431</v>
      </c>
      <c r="D184" s="1470">
        <v>0</v>
      </c>
      <c r="F184" s="850"/>
      <c r="G184" s="850"/>
      <c r="H184" s="850" t="s">
        <v>1824</v>
      </c>
    </row>
    <row r="185" spans="1:8" ht="12" customHeight="1">
      <c r="A185" s="1200" t="s">
        <v>1825</v>
      </c>
      <c r="B185" s="850">
        <v>758</v>
      </c>
      <c r="C185" s="850">
        <v>489</v>
      </c>
      <c r="D185" s="850">
        <v>55</v>
      </c>
      <c r="F185" s="850"/>
      <c r="G185" s="850"/>
      <c r="H185" s="850" t="s">
        <v>1826</v>
      </c>
    </row>
    <row r="186" spans="1:8" ht="12" customHeight="1">
      <c r="A186" s="1200" t="s">
        <v>1827</v>
      </c>
      <c r="B186" s="850">
        <v>1762</v>
      </c>
      <c r="C186" s="850">
        <v>1428</v>
      </c>
      <c r="D186" s="1470">
        <v>0</v>
      </c>
      <c r="F186" s="850"/>
      <c r="G186" s="850"/>
      <c r="H186" s="850" t="s">
        <v>2101</v>
      </c>
    </row>
    <row r="187" spans="1:8" ht="12" customHeight="1">
      <c r="A187" s="855" t="s">
        <v>1115</v>
      </c>
      <c r="B187" s="845">
        <f>SUM(B188:B196)</f>
        <v>27900</v>
      </c>
      <c r="C187" s="845">
        <f t="shared" ref="C187:D187" si="3">SUM(C188:C196)</f>
        <v>16773</v>
      </c>
      <c r="D187" s="845">
        <f t="shared" si="3"/>
        <v>412</v>
      </c>
      <c r="E187" s="839"/>
      <c r="F187" s="845"/>
      <c r="G187" s="845"/>
      <c r="H187" s="845" t="s">
        <v>1116</v>
      </c>
    </row>
    <row r="188" spans="1:8" ht="12" customHeight="1">
      <c r="A188" s="1200" t="s">
        <v>1031</v>
      </c>
      <c r="B188" s="850">
        <v>6970</v>
      </c>
      <c r="C188" s="850">
        <v>4461</v>
      </c>
      <c r="D188" s="850">
        <v>6</v>
      </c>
      <c r="F188" s="850"/>
      <c r="G188" s="850"/>
      <c r="H188" s="850" t="s">
        <v>1017</v>
      </c>
    </row>
    <row r="189" spans="1:8" ht="12" customHeight="1">
      <c r="A189" s="1205" t="s">
        <v>1033</v>
      </c>
      <c r="B189" s="850">
        <v>6499</v>
      </c>
      <c r="C189" s="850">
        <v>3610</v>
      </c>
      <c r="D189" s="850">
        <v>162</v>
      </c>
      <c r="F189" s="850"/>
      <c r="G189" s="850"/>
      <c r="H189" s="850" t="s">
        <v>996</v>
      </c>
    </row>
    <row r="190" spans="1:8" ht="12" customHeight="1">
      <c r="A190" s="661" t="s">
        <v>1081</v>
      </c>
      <c r="B190" s="832"/>
      <c r="C190" s="832"/>
      <c r="D190" s="832"/>
      <c r="F190" s="1173"/>
      <c r="G190" s="1173"/>
      <c r="H190" s="1173" t="s">
        <v>2014</v>
      </c>
    </row>
    <row r="191" spans="1:8" ht="12" customHeight="1">
      <c r="A191" s="661" t="s">
        <v>1018</v>
      </c>
      <c r="B191" s="850">
        <v>10161</v>
      </c>
      <c r="C191" s="850">
        <v>5907</v>
      </c>
      <c r="D191" s="850">
        <v>161</v>
      </c>
      <c r="F191" s="1173"/>
      <c r="G191" s="1173"/>
      <c r="H191" s="1173" t="s">
        <v>2087</v>
      </c>
    </row>
    <row r="192" spans="1:8" ht="12" customHeight="1">
      <c r="A192" s="661" t="s">
        <v>1117</v>
      </c>
      <c r="B192" s="850">
        <v>1046</v>
      </c>
      <c r="C192" s="850">
        <v>625</v>
      </c>
      <c r="D192" s="850">
        <v>31</v>
      </c>
      <c r="F192" s="1173"/>
      <c r="G192" s="1173"/>
      <c r="H192" s="1173" t="s">
        <v>1051</v>
      </c>
    </row>
    <row r="193" spans="1:8" ht="12" customHeight="1">
      <c r="A193" s="1200" t="s">
        <v>1118</v>
      </c>
      <c r="B193" s="850">
        <v>1820</v>
      </c>
      <c r="C193" s="850">
        <v>1207</v>
      </c>
      <c r="D193" s="850">
        <v>51</v>
      </c>
      <c r="F193" s="850"/>
      <c r="G193" s="850"/>
      <c r="H193" s="850" t="s">
        <v>1119</v>
      </c>
    </row>
    <row r="194" spans="1:8" ht="12" customHeight="1">
      <c r="A194" s="1200" t="s">
        <v>1120</v>
      </c>
      <c r="B194" s="858">
        <v>483</v>
      </c>
      <c r="C194" s="850">
        <v>289</v>
      </c>
      <c r="D194" s="1470">
        <v>0</v>
      </c>
      <c r="F194" s="858"/>
      <c r="G194" s="858"/>
      <c r="H194" s="858" t="s">
        <v>1121</v>
      </c>
    </row>
    <row r="195" spans="1:8" ht="12" customHeight="1">
      <c r="A195" s="1200" t="s">
        <v>1577</v>
      </c>
      <c r="B195" s="1204">
        <v>235</v>
      </c>
      <c r="C195" s="850">
        <v>125</v>
      </c>
      <c r="D195" s="850">
        <v>1</v>
      </c>
      <c r="F195" s="858"/>
      <c r="G195" s="858"/>
      <c r="H195" s="858" t="s">
        <v>2102</v>
      </c>
    </row>
    <row r="196" spans="1:8" ht="12" customHeight="1">
      <c r="A196" s="1200" t="s">
        <v>1578</v>
      </c>
      <c r="B196" s="850">
        <v>686</v>
      </c>
      <c r="C196" s="850">
        <v>549</v>
      </c>
      <c r="D196" s="1470">
        <v>0</v>
      </c>
      <c r="F196" s="858"/>
      <c r="G196" s="858"/>
      <c r="H196" s="858" t="s">
        <v>2103</v>
      </c>
    </row>
    <row r="197" spans="1:8" ht="12" customHeight="1">
      <c r="A197" s="855" t="s">
        <v>1122</v>
      </c>
      <c r="B197" s="845">
        <f>SUM(B198:B206)</f>
        <v>50406</v>
      </c>
      <c r="C197" s="845">
        <f t="shared" ref="C197:D197" si="4">SUM(C198:C206)</f>
        <v>24519</v>
      </c>
      <c r="D197" s="1228">
        <f t="shared" si="4"/>
        <v>824</v>
      </c>
      <c r="E197" s="839"/>
      <c r="F197" s="1228"/>
      <c r="G197" s="1228"/>
      <c r="H197" s="1228" t="s">
        <v>1123</v>
      </c>
    </row>
    <row r="198" spans="1:8" ht="12" customHeight="1">
      <c r="A198" s="1205" t="s">
        <v>2104</v>
      </c>
      <c r="B198" s="850">
        <v>30964</v>
      </c>
      <c r="C198" s="850">
        <v>13424</v>
      </c>
      <c r="D198" s="850">
        <v>237</v>
      </c>
      <c r="F198" s="1203"/>
      <c r="G198" s="1203"/>
      <c r="H198" s="1203" t="s">
        <v>2419</v>
      </c>
    </row>
    <row r="199" spans="1:8" ht="12" customHeight="1">
      <c r="A199" s="1205" t="s">
        <v>2105</v>
      </c>
      <c r="B199" s="850">
        <v>10455</v>
      </c>
      <c r="C199" s="850">
        <v>5847</v>
      </c>
      <c r="D199" s="850">
        <v>290</v>
      </c>
      <c r="F199" s="1203"/>
      <c r="G199" s="1203"/>
      <c r="H199" s="1203" t="s">
        <v>2420</v>
      </c>
    </row>
    <row r="200" spans="1:8" ht="12" customHeight="1">
      <c r="A200" s="1205" t="s">
        <v>2106</v>
      </c>
      <c r="B200" s="850">
        <v>4121</v>
      </c>
      <c r="C200" s="850">
        <v>2266</v>
      </c>
      <c r="D200" s="850">
        <v>240</v>
      </c>
      <c r="F200" s="1173"/>
      <c r="G200" s="1173"/>
      <c r="H200" s="1173" t="s">
        <v>1046</v>
      </c>
    </row>
    <row r="201" spans="1:8" ht="12" customHeight="1">
      <c r="A201" s="1205" t="s">
        <v>2107</v>
      </c>
      <c r="B201" s="850">
        <v>195</v>
      </c>
      <c r="C201" s="850">
        <v>119</v>
      </c>
      <c r="D201" s="1470">
        <v>0</v>
      </c>
      <c r="F201" s="1173"/>
      <c r="G201" s="1173"/>
      <c r="H201" s="1598" t="s">
        <v>2108</v>
      </c>
    </row>
    <row r="202" spans="1:8" ht="12" customHeight="1">
      <c r="A202" s="1200" t="s">
        <v>2109</v>
      </c>
      <c r="B202" s="850">
        <v>2687</v>
      </c>
      <c r="C202" s="850">
        <v>1607</v>
      </c>
      <c r="D202" s="850">
        <v>1</v>
      </c>
      <c r="F202" s="1173"/>
      <c r="G202" s="1173"/>
      <c r="H202" s="1173" t="s">
        <v>1828</v>
      </c>
    </row>
    <row r="203" spans="1:8" ht="12" customHeight="1">
      <c r="A203" s="1200" t="s">
        <v>1829</v>
      </c>
      <c r="B203" s="850">
        <v>534</v>
      </c>
      <c r="C203" s="850">
        <v>255</v>
      </c>
      <c r="D203" s="850">
        <v>10</v>
      </c>
      <c r="F203" s="850"/>
      <c r="G203" s="850"/>
      <c r="H203" s="850" t="s">
        <v>2110</v>
      </c>
    </row>
    <row r="204" spans="1:8">
      <c r="A204" s="1200" t="s">
        <v>2111</v>
      </c>
      <c r="B204" s="850">
        <v>554</v>
      </c>
      <c r="C204" s="850">
        <v>416</v>
      </c>
      <c r="D204" s="850">
        <v>46</v>
      </c>
      <c r="F204" s="850"/>
      <c r="G204" s="850"/>
      <c r="H204" s="850" t="s">
        <v>1124</v>
      </c>
    </row>
    <row r="205" spans="1:8">
      <c r="A205" s="1200" t="s">
        <v>2112</v>
      </c>
      <c r="B205" s="1229">
        <v>390</v>
      </c>
      <c r="C205" s="850">
        <v>182</v>
      </c>
      <c r="D205" s="1470">
        <v>0</v>
      </c>
      <c r="F205" s="1229"/>
      <c r="G205" s="1229"/>
      <c r="H205" s="1229" t="s">
        <v>1125</v>
      </c>
    </row>
    <row r="206" spans="1:8">
      <c r="A206" s="1200" t="s">
        <v>2113</v>
      </c>
      <c r="B206" s="1231">
        <v>506</v>
      </c>
      <c r="C206" s="850">
        <v>403</v>
      </c>
      <c r="D206" s="1470">
        <v>0</v>
      </c>
      <c r="F206" s="1230"/>
      <c r="G206" s="1230"/>
      <c r="H206" s="1230" t="s">
        <v>2114</v>
      </c>
    </row>
    <row r="207" spans="1:8">
      <c r="A207" s="796" t="s">
        <v>1126</v>
      </c>
      <c r="B207" s="845">
        <f>B197+B187+B165+B154+B134+B121+B102+B76+B56+B44+B29+B11</f>
        <v>1095668</v>
      </c>
      <c r="C207" s="845">
        <f>C197+C187+C165+C154+C134+C121+C102+C76+C56+C44+C29+C11</f>
        <v>587123</v>
      </c>
      <c r="D207" s="845">
        <f>D197+D187+D165+D154+D134+D121+D102+D76+D56+D44+D29+D11</f>
        <v>14463</v>
      </c>
      <c r="E207" s="839"/>
      <c r="F207" s="788"/>
      <c r="G207" s="788"/>
      <c r="H207" s="788" t="s">
        <v>1127</v>
      </c>
    </row>
    <row r="208" spans="1:8">
      <c r="A208" s="839"/>
      <c r="B208" s="839"/>
      <c r="C208" s="839"/>
      <c r="D208" s="839"/>
      <c r="E208" s="839"/>
      <c r="F208" s="839"/>
      <c r="G208" s="839"/>
      <c r="H208" s="839"/>
    </row>
    <row r="209" spans="1:8" ht="14.5">
      <c r="A209" s="772"/>
      <c r="B209" s="865"/>
      <c r="C209" s="865"/>
      <c r="D209" s="865"/>
      <c r="E209" s="775"/>
    </row>
    <row r="210" spans="1:8">
      <c r="E210" s="858"/>
    </row>
    <row r="211" spans="1:8">
      <c r="A211" s="1865" t="s">
        <v>2544</v>
      </c>
      <c r="D211" s="858"/>
      <c r="E211" s="858"/>
      <c r="H211" s="32" t="s">
        <v>2543</v>
      </c>
    </row>
    <row r="212" spans="1:8">
      <c r="A212" s="31" t="s">
        <v>1980</v>
      </c>
      <c r="D212" s="858"/>
      <c r="E212" s="858"/>
      <c r="H212" s="32" t="s">
        <v>2395</v>
      </c>
    </row>
    <row r="213" spans="1:8">
      <c r="A213" s="832"/>
      <c r="E213" s="225"/>
    </row>
    <row r="214" spans="1:8">
      <c r="A214" s="832"/>
      <c r="B214" s="225"/>
      <c r="C214" s="225"/>
      <c r="D214" s="225"/>
      <c r="E214" s="225"/>
    </row>
    <row r="215" spans="1:8">
      <c r="A215" s="832"/>
      <c r="B215" s="225"/>
      <c r="C215" s="225"/>
      <c r="D215" s="225"/>
      <c r="E215" s="225"/>
    </row>
    <row r="216" spans="1:8">
      <c r="A216" s="832"/>
      <c r="B216" s="225"/>
      <c r="C216" s="225"/>
      <c r="D216" s="225"/>
      <c r="E216" s="225"/>
    </row>
    <row r="217" spans="1:8" ht="17.149999999999999" customHeight="1">
      <c r="A217" s="832"/>
      <c r="B217" s="225"/>
      <c r="C217" s="225"/>
      <c r="D217" s="225"/>
      <c r="E217" s="844"/>
    </row>
    <row r="218" spans="1:8" ht="14.15" customHeight="1">
      <c r="A218" s="832"/>
      <c r="B218" s="844"/>
      <c r="C218" s="844"/>
      <c r="D218" s="844"/>
      <c r="E218" s="844"/>
    </row>
    <row r="219" spans="1:8" ht="14.15" customHeight="1">
      <c r="A219" s="832"/>
      <c r="B219" s="844"/>
      <c r="C219" s="844"/>
      <c r="D219" s="844"/>
      <c r="E219" s="844"/>
    </row>
    <row r="220" spans="1:8" ht="14">
      <c r="A220" s="832"/>
      <c r="B220" s="844"/>
      <c r="C220" s="844"/>
      <c r="D220" s="844"/>
      <c r="E220" s="844"/>
    </row>
    <row r="221" spans="1:8" ht="14">
      <c r="A221" s="832"/>
      <c r="B221" s="844"/>
      <c r="C221" s="844"/>
      <c r="D221" s="844"/>
      <c r="E221" s="844"/>
    </row>
    <row r="222" spans="1:8" ht="14">
      <c r="A222" s="832"/>
      <c r="B222" s="844"/>
      <c r="C222" s="844"/>
      <c r="D222" s="844"/>
      <c r="E222" s="859"/>
    </row>
    <row r="223" spans="1:8">
      <c r="A223" s="832"/>
      <c r="B223" s="859"/>
      <c r="C223" s="859"/>
      <c r="D223" s="859"/>
      <c r="E223" s="225"/>
    </row>
    <row r="224" spans="1:8">
      <c r="A224" s="832"/>
      <c r="B224" s="225"/>
      <c r="C224" s="225"/>
      <c r="D224" s="225"/>
      <c r="E224" s="225"/>
    </row>
    <row r="225" spans="1:5" ht="14">
      <c r="A225" s="832"/>
      <c r="B225" s="225"/>
      <c r="C225" s="225"/>
      <c r="D225" s="225"/>
      <c r="E225" s="844"/>
    </row>
    <row r="226" spans="1:5" ht="14">
      <c r="A226" s="832"/>
      <c r="B226" s="844"/>
      <c r="C226" s="844"/>
      <c r="D226" s="844"/>
      <c r="E226" s="844"/>
    </row>
    <row r="227" spans="1:5" ht="14">
      <c r="A227" s="832"/>
      <c r="B227" s="844"/>
      <c r="C227" s="844"/>
      <c r="D227" s="844"/>
      <c r="E227" s="844"/>
    </row>
    <row r="228" spans="1:5" ht="14">
      <c r="A228" s="832"/>
      <c r="B228" s="844"/>
      <c r="C228" s="844"/>
      <c r="D228" s="844"/>
      <c r="E228" s="844"/>
    </row>
    <row r="229" spans="1:5" ht="14">
      <c r="A229" s="832"/>
      <c r="B229" s="844"/>
      <c r="C229" s="844"/>
      <c r="D229" s="844"/>
      <c r="E229" s="844"/>
    </row>
    <row r="230" spans="1:5" ht="14">
      <c r="A230" s="832"/>
      <c r="B230" s="844"/>
      <c r="C230" s="844"/>
      <c r="D230" s="844"/>
      <c r="E230" s="859"/>
    </row>
    <row r="231" spans="1:5">
      <c r="A231" s="832"/>
      <c r="B231" s="859"/>
      <c r="C231" s="859"/>
      <c r="D231" s="859"/>
      <c r="E231" s="859"/>
    </row>
    <row r="232" spans="1:5">
      <c r="A232" s="832"/>
      <c r="B232" s="859"/>
      <c r="C232" s="859"/>
      <c r="D232" s="859"/>
    </row>
    <row r="233" spans="1:5" ht="17.149999999999999" customHeight="1">
      <c r="A233" s="832"/>
      <c r="E233" s="225"/>
    </row>
    <row r="234" spans="1:5" ht="13" customHeight="1">
      <c r="A234" s="832"/>
      <c r="B234" s="225"/>
      <c r="C234" s="225"/>
      <c r="D234" s="225"/>
      <c r="E234" s="225"/>
    </row>
    <row r="235" spans="1:5" ht="13" customHeight="1">
      <c r="A235" s="832"/>
      <c r="B235" s="225"/>
      <c r="C235" s="225"/>
      <c r="D235" s="225"/>
    </row>
  </sheetData>
  <mergeCells count="5">
    <mergeCell ref="G4:H4"/>
    <mergeCell ref="B7:C7"/>
    <mergeCell ref="D7:E7"/>
    <mergeCell ref="B97:C97"/>
    <mergeCell ref="B98:C98"/>
  </mergeCells>
  <printOptions gridLinesSet="0"/>
  <pageMargins left="0.39308608058608058" right="0.78740157480314965" top="0.87957875457875456" bottom="0.7651041666666667" header="0.51181102362204722" footer="0.51181102362204722"/>
  <pageSetup paperSize="9" scale="51" pageOrder="overThenDown" orientation="portrait" r:id="rId1"/>
  <headerFooter alignWithMargins="0"/>
  <rowBreaks count="1" manualBreakCount="1">
    <brk id="91" max="7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syncVertical="1" syncRef="A1">
    <tabColor rgb="FFFFFF00"/>
  </sheetPr>
  <dimension ref="A1:G131"/>
  <sheetViews>
    <sheetView showGridLines="0" view="pageLayout" workbookViewId="0">
      <selection activeCell="F15" sqref="F15"/>
    </sheetView>
  </sheetViews>
  <sheetFormatPr defaultColWidth="10.90625" defaultRowHeight="13"/>
  <cols>
    <col min="1" max="1" width="43" style="897" customWidth="1"/>
    <col min="2" max="2" width="8.54296875" style="897" customWidth="1"/>
    <col min="3" max="3" width="9.81640625" style="897" customWidth="1"/>
    <col min="4" max="5" width="9.81640625" style="110" customWidth="1"/>
    <col min="6" max="6" width="33.1796875" style="897" customWidth="1"/>
    <col min="7" max="7" width="4.453125" style="897" customWidth="1"/>
    <col min="8" max="11" width="11" style="897" customWidth="1"/>
    <col min="12" max="12" width="14.453125" style="897" customWidth="1"/>
    <col min="13" max="13" width="4.1796875" style="897" customWidth="1"/>
    <col min="14" max="14" width="13.453125" style="897" customWidth="1"/>
    <col min="15" max="15" width="28.1796875" style="897" customWidth="1"/>
    <col min="16" max="16" width="11" style="897" customWidth="1"/>
    <col min="17" max="17" width="14.453125" style="897" customWidth="1"/>
    <col min="18" max="18" width="4.1796875" style="897" customWidth="1"/>
    <col min="19" max="20" width="11" style="897" customWidth="1"/>
    <col min="21" max="21" width="14.453125" style="897" customWidth="1"/>
    <col min="22" max="22" width="4.1796875" style="897" customWidth="1"/>
    <col min="23" max="23" width="14.453125" style="897" customWidth="1"/>
    <col min="24" max="241" width="11.453125" style="897"/>
    <col min="242" max="242" width="43" style="897" customWidth="1"/>
    <col min="243" max="246" width="8.453125" style="897" customWidth="1"/>
    <col min="247" max="247" width="34.453125" style="897" customWidth="1"/>
    <col min="248" max="248" width="4.453125" style="897" customWidth="1"/>
    <col min="249" max="249" width="9.81640625" style="897" customWidth="1"/>
    <col min="250" max="250" width="16.453125" style="897" customWidth="1"/>
    <col min="251" max="251" width="9.81640625" style="897" customWidth="1"/>
    <col min="252" max="253" width="11" style="897" customWidth="1"/>
    <col min="254" max="263" width="9.81640625" style="897" customWidth="1"/>
    <col min="264" max="267" width="11" style="897" customWidth="1"/>
    <col min="268" max="268" width="14.453125" style="897" customWidth="1"/>
    <col min="269" max="269" width="4.1796875" style="897" customWidth="1"/>
    <col min="270" max="270" width="13.453125" style="897" customWidth="1"/>
    <col min="271" max="271" width="28.1796875" style="897" customWidth="1"/>
    <col min="272" max="272" width="11" style="897" customWidth="1"/>
    <col min="273" max="273" width="14.453125" style="897" customWidth="1"/>
    <col min="274" max="274" width="4.1796875" style="897" customWidth="1"/>
    <col min="275" max="276" width="11" style="897" customWidth="1"/>
    <col min="277" max="277" width="14.453125" style="897" customWidth="1"/>
    <col min="278" max="278" width="4.1796875" style="897" customWidth="1"/>
    <col min="279" max="279" width="14.453125" style="897" customWidth="1"/>
    <col min="280" max="497" width="11.453125" style="897"/>
    <col min="498" max="498" width="43" style="897" customWidth="1"/>
    <col min="499" max="502" width="8.453125" style="897" customWidth="1"/>
    <col min="503" max="503" width="34.453125" style="897" customWidth="1"/>
    <col min="504" max="504" width="4.453125" style="897" customWidth="1"/>
    <col min="505" max="505" width="9.81640625" style="897" customWidth="1"/>
    <col min="506" max="506" width="16.453125" style="897" customWidth="1"/>
    <col min="507" max="507" width="9.81640625" style="897" customWidth="1"/>
    <col min="508" max="509" width="11" style="897" customWidth="1"/>
    <col min="510" max="519" width="9.81640625" style="897" customWidth="1"/>
    <col min="520" max="523" width="11" style="897" customWidth="1"/>
    <col min="524" max="524" width="14.453125" style="897" customWidth="1"/>
    <col min="525" max="525" width="4.1796875" style="897" customWidth="1"/>
    <col min="526" max="526" width="13.453125" style="897" customWidth="1"/>
    <col min="527" max="527" width="28.1796875" style="897" customWidth="1"/>
    <col min="528" max="528" width="11" style="897" customWidth="1"/>
    <col min="529" max="529" width="14.453125" style="897" customWidth="1"/>
    <col min="530" max="530" width="4.1796875" style="897" customWidth="1"/>
    <col min="531" max="532" width="11" style="897" customWidth="1"/>
    <col min="533" max="533" width="14.453125" style="897" customWidth="1"/>
    <col min="534" max="534" width="4.1796875" style="897" customWidth="1"/>
    <col min="535" max="535" width="14.453125" style="897" customWidth="1"/>
    <col min="536" max="753" width="11.453125" style="897"/>
    <col min="754" max="754" width="43" style="897" customWidth="1"/>
    <col min="755" max="758" width="8.453125" style="897" customWidth="1"/>
    <col min="759" max="759" width="34.453125" style="897" customWidth="1"/>
    <col min="760" max="760" width="4.453125" style="897" customWidth="1"/>
    <col min="761" max="761" width="9.81640625" style="897" customWidth="1"/>
    <col min="762" max="762" width="16.453125" style="897" customWidth="1"/>
    <col min="763" max="763" width="9.81640625" style="897" customWidth="1"/>
    <col min="764" max="765" width="11" style="897" customWidth="1"/>
    <col min="766" max="775" width="9.81640625" style="897" customWidth="1"/>
    <col min="776" max="779" width="11" style="897" customWidth="1"/>
    <col min="780" max="780" width="14.453125" style="897" customWidth="1"/>
    <col min="781" max="781" width="4.1796875" style="897" customWidth="1"/>
    <col min="782" max="782" width="13.453125" style="897" customWidth="1"/>
    <col min="783" max="783" width="28.1796875" style="897" customWidth="1"/>
    <col min="784" max="784" width="11" style="897" customWidth="1"/>
    <col min="785" max="785" width="14.453125" style="897" customWidth="1"/>
    <col min="786" max="786" width="4.1796875" style="897" customWidth="1"/>
    <col min="787" max="788" width="11" style="897" customWidth="1"/>
    <col min="789" max="789" width="14.453125" style="897" customWidth="1"/>
    <col min="790" max="790" width="4.1796875" style="897" customWidth="1"/>
    <col min="791" max="791" width="14.453125" style="897" customWidth="1"/>
    <col min="792" max="1009" width="11.453125" style="897"/>
    <col min="1010" max="1010" width="43" style="897" customWidth="1"/>
    <col min="1011" max="1014" width="8.453125" style="897" customWidth="1"/>
    <col min="1015" max="1015" width="34.453125" style="897" customWidth="1"/>
    <col min="1016" max="1016" width="4.453125" style="897" customWidth="1"/>
    <col min="1017" max="1017" width="9.81640625" style="897" customWidth="1"/>
    <col min="1018" max="1018" width="16.453125" style="897" customWidth="1"/>
    <col min="1019" max="1019" width="9.81640625" style="897" customWidth="1"/>
    <col min="1020" max="1021" width="11" style="897" customWidth="1"/>
    <col min="1022" max="1031" width="9.81640625" style="897" customWidth="1"/>
    <col min="1032" max="1035" width="11" style="897" customWidth="1"/>
    <col min="1036" max="1036" width="14.453125" style="897" customWidth="1"/>
    <col min="1037" max="1037" width="4.1796875" style="897" customWidth="1"/>
    <col min="1038" max="1038" width="13.453125" style="897" customWidth="1"/>
    <col min="1039" max="1039" width="28.1796875" style="897" customWidth="1"/>
    <col min="1040" max="1040" width="11" style="897" customWidth="1"/>
    <col min="1041" max="1041" width="14.453125" style="897" customWidth="1"/>
    <col min="1042" max="1042" width="4.1796875" style="897" customWidth="1"/>
    <col min="1043" max="1044" width="11" style="897" customWidth="1"/>
    <col min="1045" max="1045" width="14.453125" style="897" customWidth="1"/>
    <col min="1046" max="1046" width="4.1796875" style="897" customWidth="1"/>
    <col min="1047" max="1047" width="14.453125" style="897" customWidth="1"/>
    <col min="1048" max="1265" width="11.453125" style="897"/>
    <col min="1266" max="1266" width="43" style="897" customWidth="1"/>
    <col min="1267" max="1270" width="8.453125" style="897" customWidth="1"/>
    <col min="1271" max="1271" width="34.453125" style="897" customWidth="1"/>
    <col min="1272" max="1272" width="4.453125" style="897" customWidth="1"/>
    <col min="1273" max="1273" width="9.81640625" style="897" customWidth="1"/>
    <col min="1274" max="1274" width="16.453125" style="897" customWidth="1"/>
    <col min="1275" max="1275" width="9.81640625" style="897" customWidth="1"/>
    <col min="1276" max="1277" width="11" style="897" customWidth="1"/>
    <col min="1278" max="1287" width="9.81640625" style="897" customWidth="1"/>
    <col min="1288" max="1291" width="11" style="897" customWidth="1"/>
    <col min="1292" max="1292" width="14.453125" style="897" customWidth="1"/>
    <col min="1293" max="1293" width="4.1796875" style="897" customWidth="1"/>
    <col min="1294" max="1294" width="13.453125" style="897" customWidth="1"/>
    <col min="1295" max="1295" width="28.1796875" style="897" customWidth="1"/>
    <col min="1296" max="1296" width="11" style="897" customWidth="1"/>
    <col min="1297" max="1297" width="14.453125" style="897" customWidth="1"/>
    <col min="1298" max="1298" width="4.1796875" style="897" customWidth="1"/>
    <col min="1299" max="1300" width="11" style="897" customWidth="1"/>
    <col min="1301" max="1301" width="14.453125" style="897" customWidth="1"/>
    <col min="1302" max="1302" width="4.1796875" style="897" customWidth="1"/>
    <col min="1303" max="1303" width="14.453125" style="897" customWidth="1"/>
    <col min="1304" max="1521" width="11.453125" style="897"/>
    <col min="1522" max="1522" width="43" style="897" customWidth="1"/>
    <col min="1523" max="1526" width="8.453125" style="897" customWidth="1"/>
    <col min="1527" max="1527" width="34.453125" style="897" customWidth="1"/>
    <col min="1528" max="1528" width="4.453125" style="897" customWidth="1"/>
    <col min="1529" max="1529" width="9.81640625" style="897" customWidth="1"/>
    <col min="1530" max="1530" width="16.453125" style="897" customWidth="1"/>
    <col min="1531" max="1531" width="9.81640625" style="897" customWidth="1"/>
    <col min="1532" max="1533" width="11" style="897" customWidth="1"/>
    <col min="1534" max="1543" width="9.81640625" style="897" customWidth="1"/>
    <col min="1544" max="1547" width="11" style="897" customWidth="1"/>
    <col min="1548" max="1548" width="14.453125" style="897" customWidth="1"/>
    <col min="1549" max="1549" width="4.1796875" style="897" customWidth="1"/>
    <col min="1550" max="1550" width="13.453125" style="897" customWidth="1"/>
    <col min="1551" max="1551" width="28.1796875" style="897" customWidth="1"/>
    <col min="1552" max="1552" width="11" style="897" customWidth="1"/>
    <col min="1553" max="1553" width="14.453125" style="897" customWidth="1"/>
    <col min="1554" max="1554" width="4.1796875" style="897" customWidth="1"/>
    <col min="1555" max="1556" width="11" style="897" customWidth="1"/>
    <col min="1557" max="1557" width="14.453125" style="897" customWidth="1"/>
    <col min="1558" max="1558" width="4.1796875" style="897" customWidth="1"/>
    <col min="1559" max="1559" width="14.453125" style="897" customWidth="1"/>
    <col min="1560" max="1777" width="11.453125" style="897"/>
    <col min="1778" max="1778" width="43" style="897" customWidth="1"/>
    <col min="1779" max="1782" width="8.453125" style="897" customWidth="1"/>
    <col min="1783" max="1783" width="34.453125" style="897" customWidth="1"/>
    <col min="1784" max="1784" width="4.453125" style="897" customWidth="1"/>
    <col min="1785" max="1785" width="9.81640625" style="897" customWidth="1"/>
    <col min="1786" max="1786" width="16.453125" style="897" customWidth="1"/>
    <col min="1787" max="1787" width="9.81640625" style="897" customWidth="1"/>
    <col min="1788" max="1789" width="11" style="897" customWidth="1"/>
    <col min="1790" max="1799" width="9.81640625" style="897" customWidth="1"/>
    <col min="1800" max="1803" width="11" style="897" customWidth="1"/>
    <col min="1804" max="1804" width="14.453125" style="897" customWidth="1"/>
    <col min="1805" max="1805" width="4.1796875" style="897" customWidth="1"/>
    <col min="1806" max="1806" width="13.453125" style="897" customWidth="1"/>
    <col min="1807" max="1807" width="28.1796875" style="897" customWidth="1"/>
    <col min="1808" max="1808" width="11" style="897" customWidth="1"/>
    <col min="1809" max="1809" width="14.453125" style="897" customWidth="1"/>
    <col min="1810" max="1810" width="4.1796875" style="897" customWidth="1"/>
    <col min="1811" max="1812" width="11" style="897" customWidth="1"/>
    <col min="1813" max="1813" width="14.453125" style="897" customWidth="1"/>
    <col min="1814" max="1814" width="4.1796875" style="897" customWidth="1"/>
    <col min="1815" max="1815" width="14.453125" style="897" customWidth="1"/>
    <col min="1816" max="2033" width="11.453125" style="897"/>
    <col min="2034" max="2034" width="43" style="897" customWidth="1"/>
    <col min="2035" max="2038" width="8.453125" style="897" customWidth="1"/>
    <col min="2039" max="2039" width="34.453125" style="897" customWidth="1"/>
    <col min="2040" max="2040" width="4.453125" style="897" customWidth="1"/>
    <col min="2041" max="2041" width="9.81640625" style="897" customWidth="1"/>
    <col min="2042" max="2042" width="16.453125" style="897" customWidth="1"/>
    <col min="2043" max="2043" width="9.81640625" style="897" customWidth="1"/>
    <col min="2044" max="2045" width="11" style="897" customWidth="1"/>
    <col min="2046" max="2055" width="9.81640625" style="897" customWidth="1"/>
    <col min="2056" max="2059" width="11" style="897" customWidth="1"/>
    <col min="2060" max="2060" width="14.453125" style="897" customWidth="1"/>
    <col min="2061" max="2061" width="4.1796875" style="897" customWidth="1"/>
    <col min="2062" max="2062" width="13.453125" style="897" customWidth="1"/>
    <col min="2063" max="2063" width="28.1796875" style="897" customWidth="1"/>
    <col min="2064" max="2064" width="11" style="897" customWidth="1"/>
    <col min="2065" max="2065" width="14.453125" style="897" customWidth="1"/>
    <col min="2066" max="2066" width="4.1796875" style="897" customWidth="1"/>
    <col min="2067" max="2068" width="11" style="897" customWidth="1"/>
    <col min="2069" max="2069" width="14.453125" style="897" customWidth="1"/>
    <col min="2070" max="2070" width="4.1796875" style="897" customWidth="1"/>
    <col min="2071" max="2071" width="14.453125" style="897" customWidth="1"/>
    <col min="2072" max="2289" width="11.453125" style="897"/>
    <col min="2290" max="2290" width="43" style="897" customWidth="1"/>
    <col min="2291" max="2294" width="8.453125" style="897" customWidth="1"/>
    <col min="2295" max="2295" width="34.453125" style="897" customWidth="1"/>
    <col min="2296" max="2296" width="4.453125" style="897" customWidth="1"/>
    <col min="2297" max="2297" width="9.81640625" style="897" customWidth="1"/>
    <col min="2298" max="2298" width="16.453125" style="897" customWidth="1"/>
    <col min="2299" max="2299" width="9.81640625" style="897" customWidth="1"/>
    <col min="2300" max="2301" width="11" style="897" customWidth="1"/>
    <col min="2302" max="2311" width="9.81640625" style="897" customWidth="1"/>
    <col min="2312" max="2315" width="11" style="897" customWidth="1"/>
    <col min="2316" max="2316" width="14.453125" style="897" customWidth="1"/>
    <col min="2317" max="2317" width="4.1796875" style="897" customWidth="1"/>
    <col min="2318" max="2318" width="13.453125" style="897" customWidth="1"/>
    <col min="2319" max="2319" width="28.1796875" style="897" customWidth="1"/>
    <col min="2320" max="2320" width="11" style="897" customWidth="1"/>
    <col min="2321" max="2321" width="14.453125" style="897" customWidth="1"/>
    <col min="2322" max="2322" width="4.1796875" style="897" customWidth="1"/>
    <col min="2323" max="2324" width="11" style="897" customWidth="1"/>
    <col min="2325" max="2325" width="14.453125" style="897" customWidth="1"/>
    <col min="2326" max="2326" width="4.1796875" style="897" customWidth="1"/>
    <col min="2327" max="2327" width="14.453125" style="897" customWidth="1"/>
    <col min="2328" max="2545" width="11.453125" style="897"/>
    <col min="2546" max="2546" width="43" style="897" customWidth="1"/>
    <col min="2547" max="2550" width="8.453125" style="897" customWidth="1"/>
    <col min="2551" max="2551" width="34.453125" style="897" customWidth="1"/>
    <col min="2552" max="2552" width="4.453125" style="897" customWidth="1"/>
    <col min="2553" max="2553" width="9.81640625" style="897" customWidth="1"/>
    <col min="2554" max="2554" width="16.453125" style="897" customWidth="1"/>
    <col min="2555" max="2555" width="9.81640625" style="897" customWidth="1"/>
    <col min="2556" max="2557" width="11" style="897" customWidth="1"/>
    <col min="2558" max="2567" width="9.81640625" style="897" customWidth="1"/>
    <col min="2568" max="2571" width="11" style="897" customWidth="1"/>
    <col min="2572" max="2572" width="14.453125" style="897" customWidth="1"/>
    <col min="2573" max="2573" width="4.1796875" style="897" customWidth="1"/>
    <col min="2574" max="2574" width="13.453125" style="897" customWidth="1"/>
    <col min="2575" max="2575" width="28.1796875" style="897" customWidth="1"/>
    <col min="2576" max="2576" width="11" style="897" customWidth="1"/>
    <col min="2577" max="2577" width="14.453125" style="897" customWidth="1"/>
    <col min="2578" max="2578" width="4.1796875" style="897" customWidth="1"/>
    <col min="2579" max="2580" width="11" style="897" customWidth="1"/>
    <col min="2581" max="2581" width="14.453125" style="897" customWidth="1"/>
    <col min="2582" max="2582" width="4.1796875" style="897" customWidth="1"/>
    <col min="2583" max="2583" width="14.453125" style="897" customWidth="1"/>
    <col min="2584" max="2801" width="11.453125" style="897"/>
    <col min="2802" max="2802" width="43" style="897" customWidth="1"/>
    <col min="2803" max="2806" width="8.453125" style="897" customWidth="1"/>
    <col min="2807" max="2807" width="34.453125" style="897" customWidth="1"/>
    <col min="2808" max="2808" width="4.453125" style="897" customWidth="1"/>
    <col min="2809" max="2809" width="9.81640625" style="897" customWidth="1"/>
    <col min="2810" max="2810" width="16.453125" style="897" customWidth="1"/>
    <col min="2811" max="2811" width="9.81640625" style="897" customWidth="1"/>
    <col min="2812" max="2813" width="11" style="897" customWidth="1"/>
    <col min="2814" max="2823" width="9.81640625" style="897" customWidth="1"/>
    <col min="2824" max="2827" width="11" style="897" customWidth="1"/>
    <col min="2828" max="2828" width="14.453125" style="897" customWidth="1"/>
    <col min="2829" max="2829" width="4.1796875" style="897" customWidth="1"/>
    <col min="2830" max="2830" width="13.453125" style="897" customWidth="1"/>
    <col min="2831" max="2831" width="28.1796875" style="897" customWidth="1"/>
    <col min="2832" max="2832" width="11" style="897" customWidth="1"/>
    <col min="2833" max="2833" width="14.453125" style="897" customWidth="1"/>
    <col min="2834" max="2834" width="4.1796875" style="897" customWidth="1"/>
    <col min="2835" max="2836" width="11" style="897" customWidth="1"/>
    <col min="2837" max="2837" width="14.453125" style="897" customWidth="1"/>
    <col min="2838" max="2838" width="4.1796875" style="897" customWidth="1"/>
    <col min="2839" max="2839" width="14.453125" style="897" customWidth="1"/>
    <col min="2840" max="3057" width="11.453125" style="897"/>
    <col min="3058" max="3058" width="43" style="897" customWidth="1"/>
    <col min="3059" max="3062" width="8.453125" style="897" customWidth="1"/>
    <col min="3063" max="3063" width="34.453125" style="897" customWidth="1"/>
    <col min="3064" max="3064" width="4.453125" style="897" customWidth="1"/>
    <col min="3065" max="3065" width="9.81640625" style="897" customWidth="1"/>
    <col min="3066" max="3066" width="16.453125" style="897" customWidth="1"/>
    <col min="3067" max="3067" width="9.81640625" style="897" customWidth="1"/>
    <col min="3068" max="3069" width="11" style="897" customWidth="1"/>
    <col min="3070" max="3079" width="9.81640625" style="897" customWidth="1"/>
    <col min="3080" max="3083" width="11" style="897" customWidth="1"/>
    <col min="3084" max="3084" width="14.453125" style="897" customWidth="1"/>
    <col min="3085" max="3085" width="4.1796875" style="897" customWidth="1"/>
    <col min="3086" max="3086" width="13.453125" style="897" customWidth="1"/>
    <col min="3087" max="3087" width="28.1796875" style="897" customWidth="1"/>
    <col min="3088" max="3088" width="11" style="897" customWidth="1"/>
    <col min="3089" max="3089" width="14.453125" style="897" customWidth="1"/>
    <col min="3090" max="3090" width="4.1796875" style="897" customWidth="1"/>
    <col min="3091" max="3092" width="11" style="897" customWidth="1"/>
    <col min="3093" max="3093" width="14.453125" style="897" customWidth="1"/>
    <col min="3094" max="3094" width="4.1796875" style="897" customWidth="1"/>
    <col min="3095" max="3095" width="14.453125" style="897" customWidth="1"/>
    <col min="3096" max="3313" width="11.453125" style="897"/>
    <col min="3314" max="3314" width="43" style="897" customWidth="1"/>
    <col min="3315" max="3318" width="8.453125" style="897" customWidth="1"/>
    <col min="3319" max="3319" width="34.453125" style="897" customWidth="1"/>
    <col min="3320" max="3320" width="4.453125" style="897" customWidth="1"/>
    <col min="3321" max="3321" width="9.81640625" style="897" customWidth="1"/>
    <col min="3322" max="3322" width="16.453125" style="897" customWidth="1"/>
    <col min="3323" max="3323" width="9.81640625" style="897" customWidth="1"/>
    <col min="3324" max="3325" width="11" style="897" customWidth="1"/>
    <col min="3326" max="3335" width="9.81640625" style="897" customWidth="1"/>
    <col min="3336" max="3339" width="11" style="897" customWidth="1"/>
    <col min="3340" max="3340" width="14.453125" style="897" customWidth="1"/>
    <col min="3341" max="3341" width="4.1796875" style="897" customWidth="1"/>
    <col min="3342" max="3342" width="13.453125" style="897" customWidth="1"/>
    <col min="3343" max="3343" width="28.1796875" style="897" customWidth="1"/>
    <col min="3344" max="3344" width="11" style="897" customWidth="1"/>
    <col min="3345" max="3345" width="14.453125" style="897" customWidth="1"/>
    <col min="3346" max="3346" width="4.1796875" style="897" customWidth="1"/>
    <col min="3347" max="3348" width="11" style="897" customWidth="1"/>
    <col min="3349" max="3349" width="14.453125" style="897" customWidth="1"/>
    <col min="3350" max="3350" width="4.1796875" style="897" customWidth="1"/>
    <col min="3351" max="3351" width="14.453125" style="897" customWidth="1"/>
    <col min="3352" max="3569" width="11.453125" style="897"/>
    <col min="3570" max="3570" width="43" style="897" customWidth="1"/>
    <col min="3571" max="3574" width="8.453125" style="897" customWidth="1"/>
    <col min="3575" max="3575" width="34.453125" style="897" customWidth="1"/>
    <col min="3576" max="3576" width="4.453125" style="897" customWidth="1"/>
    <col min="3577" max="3577" width="9.81640625" style="897" customWidth="1"/>
    <col min="3578" max="3578" width="16.453125" style="897" customWidth="1"/>
    <col min="3579" max="3579" width="9.81640625" style="897" customWidth="1"/>
    <col min="3580" max="3581" width="11" style="897" customWidth="1"/>
    <col min="3582" max="3591" width="9.81640625" style="897" customWidth="1"/>
    <col min="3592" max="3595" width="11" style="897" customWidth="1"/>
    <col min="3596" max="3596" width="14.453125" style="897" customWidth="1"/>
    <col min="3597" max="3597" width="4.1796875" style="897" customWidth="1"/>
    <col min="3598" max="3598" width="13.453125" style="897" customWidth="1"/>
    <col min="3599" max="3599" width="28.1796875" style="897" customWidth="1"/>
    <col min="3600" max="3600" width="11" style="897" customWidth="1"/>
    <col min="3601" max="3601" width="14.453125" style="897" customWidth="1"/>
    <col min="3602" max="3602" width="4.1796875" style="897" customWidth="1"/>
    <col min="3603" max="3604" width="11" style="897" customWidth="1"/>
    <col min="3605" max="3605" width="14.453125" style="897" customWidth="1"/>
    <col min="3606" max="3606" width="4.1796875" style="897" customWidth="1"/>
    <col min="3607" max="3607" width="14.453125" style="897" customWidth="1"/>
    <col min="3608" max="3825" width="11.453125" style="897"/>
    <col min="3826" max="3826" width="43" style="897" customWidth="1"/>
    <col min="3827" max="3830" width="8.453125" style="897" customWidth="1"/>
    <col min="3831" max="3831" width="34.453125" style="897" customWidth="1"/>
    <col min="3832" max="3832" width="4.453125" style="897" customWidth="1"/>
    <col min="3833" max="3833" width="9.81640625" style="897" customWidth="1"/>
    <col min="3834" max="3834" width="16.453125" style="897" customWidth="1"/>
    <col min="3835" max="3835" width="9.81640625" style="897" customWidth="1"/>
    <col min="3836" max="3837" width="11" style="897" customWidth="1"/>
    <col min="3838" max="3847" width="9.81640625" style="897" customWidth="1"/>
    <col min="3848" max="3851" width="11" style="897" customWidth="1"/>
    <col min="3852" max="3852" width="14.453125" style="897" customWidth="1"/>
    <col min="3853" max="3853" width="4.1796875" style="897" customWidth="1"/>
    <col min="3854" max="3854" width="13.453125" style="897" customWidth="1"/>
    <col min="3855" max="3855" width="28.1796875" style="897" customWidth="1"/>
    <col min="3856" max="3856" width="11" style="897" customWidth="1"/>
    <col min="3857" max="3857" width="14.453125" style="897" customWidth="1"/>
    <col min="3858" max="3858" width="4.1796875" style="897" customWidth="1"/>
    <col min="3859" max="3860" width="11" style="897" customWidth="1"/>
    <col min="3861" max="3861" width="14.453125" style="897" customWidth="1"/>
    <col min="3862" max="3862" width="4.1796875" style="897" customWidth="1"/>
    <col min="3863" max="3863" width="14.453125" style="897" customWidth="1"/>
    <col min="3864" max="4081" width="11.453125" style="897"/>
    <col min="4082" max="4082" width="43" style="897" customWidth="1"/>
    <col min="4083" max="4086" width="8.453125" style="897" customWidth="1"/>
    <col min="4087" max="4087" width="34.453125" style="897" customWidth="1"/>
    <col min="4088" max="4088" width="4.453125" style="897" customWidth="1"/>
    <col min="4089" max="4089" width="9.81640625" style="897" customWidth="1"/>
    <col min="4090" max="4090" width="16.453125" style="897" customWidth="1"/>
    <col min="4091" max="4091" width="9.81640625" style="897" customWidth="1"/>
    <col min="4092" max="4093" width="11" style="897" customWidth="1"/>
    <col min="4094" max="4103" width="9.81640625" style="897" customWidth="1"/>
    <col min="4104" max="4107" width="11" style="897" customWidth="1"/>
    <col min="4108" max="4108" width="14.453125" style="897" customWidth="1"/>
    <col min="4109" max="4109" width="4.1796875" style="897" customWidth="1"/>
    <col min="4110" max="4110" width="13.453125" style="897" customWidth="1"/>
    <col min="4111" max="4111" width="28.1796875" style="897" customWidth="1"/>
    <col min="4112" max="4112" width="11" style="897" customWidth="1"/>
    <col min="4113" max="4113" width="14.453125" style="897" customWidth="1"/>
    <col min="4114" max="4114" width="4.1796875" style="897" customWidth="1"/>
    <col min="4115" max="4116" width="11" style="897" customWidth="1"/>
    <col min="4117" max="4117" width="14.453125" style="897" customWidth="1"/>
    <col min="4118" max="4118" width="4.1796875" style="897" customWidth="1"/>
    <col min="4119" max="4119" width="14.453125" style="897" customWidth="1"/>
    <col min="4120" max="4337" width="11.453125" style="897"/>
    <col min="4338" max="4338" width="43" style="897" customWidth="1"/>
    <col min="4339" max="4342" width="8.453125" style="897" customWidth="1"/>
    <col min="4343" max="4343" width="34.453125" style="897" customWidth="1"/>
    <col min="4344" max="4344" width="4.453125" style="897" customWidth="1"/>
    <col min="4345" max="4345" width="9.81640625" style="897" customWidth="1"/>
    <col min="4346" max="4346" width="16.453125" style="897" customWidth="1"/>
    <col min="4347" max="4347" width="9.81640625" style="897" customWidth="1"/>
    <col min="4348" max="4349" width="11" style="897" customWidth="1"/>
    <col min="4350" max="4359" width="9.81640625" style="897" customWidth="1"/>
    <col min="4360" max="4363" width="11" style="897" customWidth="1"/>
    <col min="4364" max="4364" width="14.453125" style="897" customWidth="1"/>
    <col min="4365" max="4365" width="4.1796875" style="897" customWidth="1"/>
    <col min="4366" max="4366" width="13.453125" style="897" customWidth="1"/>
    <col min="4367" max="4367" width="28.1796875" style="897" customWidth="1"/>
    <col min="4368" max="4368" width="11" style="897" customWidth="1"/>
    <col min="4369" max="4369" width="14.453125" style="897" customWidth="1"/>
    <col min="4370" max="4370" width="4.1796875" style="897" customWidth="1"/>
    <col min="4371" max="4372" width="11" style="897" customWidth="1"/>
    <col min="4373" max="4373" width="14.453125" style="897" customWidth="1"/>
    <col min="4374" max="4374" width="4.1796875" style="897" customWidth="1"/>
    <col min="4375" max="4375" width="14.453125" style="897" customWidth="1"/>
    <col min="4376" max="4593" width="11.453125" style="897"/>
    <col min="4594" max="4594" width="43" style="897" customWidth="1"/>
    <col min="4595" max="4598" width="8.453125" style="897" customWidth="1"/>
    <col min="4599" max="4599" width="34.453125" style="897" customWidth="1"/>
    <col min="4600" max="4600" width="4.453125" style="897" customWidth="1"/>
    <col min="4601" max="4601" width="9.81640625" style="897" customWidth="1"/>
    <col min="4602" max="4602" width="16.453125" style="897" customWidth="1"/>
    <col min="4603" max="4603" width="9.81640625" style="897" customWidth="1"/>
    <col min="4604" max="4605" width="11" style="897" customWidth="1"/>
    <col min="4606" max="4615" width="9.81640625" style="897" customWidth="1"/>
    <col min="4616" max="4619" width="11" style="897" customWidth="1"/>
    <col min="4620" max="4620" width="14.453125" style="897" customWidth="1"/>
    <col min="4621" max="4621" width="4.1796875" style="897" customWidth="1"/>
    <col min="4622" max="4622" width="13.453125" style="897" customWidth="1"/>
    <col min="4623" max="4623" width="28.1796875" style="897" customWidth="1"/>
    <col min="4624" max="4624" width="11" style="897" customWidth="1"/>
    <col min="4625" max="4625" width="14.453125" style="897" customWidth="1"/>
    <col min="4626" max="4626" width="4.1796875" style="897" customWidth="1"/>
    <col min="4627" max="4628" width="11" style="897" customWidth="1"/>
    <col min="4629" max="4629" width="14.453125" style="897" customWidth="1"/>
    <col min="4630" max="4630" width="4.1796875" style="897" customWidth="1"/>
    <col min="4631" max="4631" width="14.453125" style="897" customWidth="1"/>
    <col min="4632" max="4849" width="11.453125" style="897"/>
    <col min="4850" max="4850" width="43" style="897" customWidth="1"/>
    <col min="4851" max="4854" width="8.453125" style="897" customWidth="1"/>
    <col min="4855" max="4855" width="34.453125" style="897" customWidth="1"/>
    <col min="4856" max="4856" width="4.453125" style="897" customWidth="1"/>
    <col min="4857" max="4857" width="9.81640625" style="897" customWidth="1"/>
    <col min="4858" max="4858" width="16.453125" style="897" customWidth="1"/>
    <col min="4859" max="4859" width="9.81640625" style="897" customWidth="1"/>
    <col min="4860" max="4861" width="11" style="897" customWidth="1"/>
    <col min="4862" max="4871" width="9.81640625" style="897" customWidth="1"/>
    <col min="4872" max="4875" width="11" style="897" customWidth="1"/>
    <col min="4876" max="4876" width="14.453125" style="897" customWidth="1"/>
    <col min="4877" max="4877" width="4.1796875" style="897" customWidth="1"/>
    <col min="4878" max="4878" width="13.453125" style="897" customWidth="1"/>
    <col min="4879" max="4879" width="28.1796875" style="897" customWidth="1"/>
    <col min="4880" max="4880" width="11" style="897" customWidth="1"/>
    <col min="4881" max="4881" width="14.453125" style="897" customWidth="1"/>
    <col min="4882" max="4882" width="4.1796875" style="897" customWidth="1"/>
    <col min="4883" max="4884" width="11" style="897" customWidth="1"/>
    <col min="4885" max="4885" width="14.453125" style="897" customWidth="1"/>
    <col min="4886" max="4886" width="4.1796875" style="897" customWidth="1"/>
    <col min="4887" max="4887" width="14.453125" style="897" customWidth="1"/>
    <col min="4888" max="5105" width="11.453125" style="897"/>
    <col min="5106" max="5106" width="43" style="897" customWidth="1"/>
    <col min="5107" max="5110" width="8.453125" style="897" customWidth="1"/>
    <col min="5111" max="5111" width="34.453125" style="897" customWidth="1"/>
    <col min="5112" max="5112" width="4.453125" style="897" customWidth="1"/>
    <col min="5113" max="5113" width="9.81640625" style="897" customWidth="1"/>
    <col min="5114" max="5114" width="16.453125" style="897" customWidth="1"/>
    <col min="5115" max="5115" width="9.81640625" style="897" customWidth="1"/>
    <col min="5116" max="5117" width="11" style="897" customWidth="1"/>
    <col min="5118" max="5127" width="9.81640625" style="897" customWidth="1"/>
    <col min="5128" max="5131" width="11" style="897" customWidth="1"/>
    <col min="5132" max="5132" width="14.453125" style="897" customWidth="1"/>
    <col min="5133" max="5133" width="4.1796875" style="897" customWidth="1"/>
    <col min="5134" max="5134" width="13.453125" style="897" customWidth="1"/>
    <col min="5135" max="5135" width="28.1796875" style="897" customWidth="1"/>
    <col min="5136" max="5136" width="11" style="897" customWidth="1"/>
    <col min="5137" max="5137" width="14.453125" style="897" customWidth="1"/>
    <col min="5138" max="5138" width="4.1796875" style="897" customWidth="1"/>
    <col min="5139" max="5140" width="11" style="897" customWidth="1"/>
    <col min="5141" max="5141" width="14.453125" style="897" customWidth="1"/>
    <col min="5142" max="5142" width="4.1796875" style="897" customWidth="1"/>
    <col min="5143" max="5143" width="14.453125" style="897" customWidth="1"/>
    <col min="5144" max="5361" width="11.453125" style="897"/>
    <col min="5362" max="5362" width="43" style="897" customWidth="1"/>
    <col min="5363" max="5366" width="8.453125" style="897" customWidth="1"/>
    <col min="5367" max="5367" width="34.453125" style="897" customWidth="1"/>
    <col min="5368" max="5368" width="4.453125" style="897" customWidth="1"/>
    <col min="5369" max="5369" width="9.81640625" style="897" customWidth="1"/>
    <col min="5370" max="5370" width="16.453125" style="897" customWidth="1"/>
    <col min="5371" max="5371" width="9.81640625" style="897" customWidth="1"/>
    <col min="5372" max="5373" width="11" style="897" customWidth="1"/>
    <col min="5374" max="5383" width="9.81640625" style="897" customWidth="1"/>
    <col min="5384" max="5387" width="11" style="897" customWidth="1"/>
    <col min="5388" max="5388" width="14.453125" style="897" customWidth="1"/>
    <col min="5389" max="5389" width="4.1796875" style="897" customWidth="1"/>
    <col min="5390" max="5390" width="13.453125" style="897" customWidth="1"/>
    <col min="5391" max="5391" width="28.1796875" style="897" customWidth="1"/>
    <col min="5392" max="5392" width="11" style="897" customWidth="1"/>
    <col min="5393" max="5393" width="14.453125" style="897" customWidth="1"/>
    <col min="5394" max="5394" width="4.1796875" style="897" customWidth="1"/>
    <col min="5395" max="5396" width="11" style="897" customWidth="1"/>
    <col min="5397" max="5397" width="14.453125" style="897" customWidth="1"/>
    <col min="5398" max="5398" width="4.1796875" style="897" customWidth="1"/>
    <col min="5399" max="5399" width="14.453125" style="897" customWidth="1"/>
    <col min="5400" max="5617" width="11.453125" style="897"/>
    <col min="5618" max="5618" width="43" style="897" customWidth="1"/>
    <col min="5619" max="5622" width="8.453125" style="897" customWidth="1"/>
    <col min="5623" max="5623" width="34.453125" style="897" customWidth="1"/>
    <col min="5624" max="5624" width="4.453125" style="897" customWidth="1"/>
    <col min="5625" max="5625" width="9.81640625" style="897" customWidth="1"/>
    <col min="5626" max="5626" width="16.453125" style="897" customWidth="1"/>
    <col min="5627" max="5627" width="9.81640625" style="897" customWidth="1"/>
    <col min="5628" max="5629" width="11" style="897" customWidth="1"/>
    <col min="5630" max="5639" width="9.81640625" style="897" customWidth="1"/>
    <col min="5640" max="5643" width="11" style="897" customWidth="1"/>
    <col min="5644" max="5644" width="14.453125" style="897" customWidth="1"/>
    <col min="5645" max="5645" width="4.1796875" style="897" customWidth="1"/>
    <col min="5646" max="5646" width="13.453125" style="897" customWidth="1"/>
    <col min="5647" max="5647" width="28.1796875" style="897" customWidth="1"/>
    <col min="5648" max="5648" width="11" style="897" customWidth="1"/>
    <col min="5649" max="5649" width="14.453125" style="897" customWidth="1"/>
    <col min="5650" max="5650" width="4.1796875" style="897" customWidth="1"/>
    <col min="5651" max="5652" width="11" style="897" customWidth="1"/>
    <col min="5653" max="5653" width="14.453125" style="897" customWidth="1"/>
    <col min="5654" max="5654" width="4.1796875" style="897" customWidth="1"/>
    <col min="5655" max="5655" width="14.453125" style="897" customWidth="1"/>
    <col min="5656" max="5873" width="11.453125" style="897"/>
    <col min="5874" max="5874" width="43" style="897" customWidth="1"/>
    <col min="5875" max="5878" width="8.453125" style="897" customWidth="1"/>
    <col min="5879" max="5879" width="34.453125" style="897" customWidth="1"/>
    <col min="5880" max="5880" width="4.453125" style="897" customWidth="1"/>
    <col min="5881" max="5881" width="9.81640625" style="897" customWidth="1"/>
    <col min="5882" max="5882" width="16.453125" style="897" customWidth="1"/>
    <col min="5883" max="5883" width="9.81640625" style="897" customWidth="1"/>
    <col min="5884" max="5885" width="11" style="897" customWidth="1"/>
    <col min="5886" max="5895" width="9.81640625" style="897" customWidth="1"/>
    <col min="5896" max="5899" width="11" style="897" customWidth="1"/>
    <col min="5900" max="5900" width="14.453125" style="897" customWidth="1"/>
    <col min="5901" max="5901" width="4.1796875" style="897" customWidth="1"/>
    <col min="5902" max="5902" width="13.453125" style="897" customWidth="1"/>
    <col min="5903" max="5903" width="28.1796875" style="897" customWidth="1"/>
    <col min="5904" max="5904" width="11" style="897" customWidth="1"/>
    <col min="5905" max="5905" width="14.453125" style="897" customWidth="1"/>
    <col min="5906" max="5906" width="4.1796875" style="897" customWidth="1"/>
    <col min="5907" max="5908" width="11" style="897" customWidth="1"/>
    <col min="5909" max="5909" width="14.453125" style="897" customWidth="1"/>
    <col min="5910" max="5910" width="4.1796875" style="897" customWidth="1"/>
    <col min="5911" max="5911" width="14.453125" style="897" customWidth="1"/>
    <col min="5912" max="6129" width="11.453125" style="897"/>
    <col min="6130" max="6130" width="43" style="897" customWidth="1"/>
    <col min="6131" max="6134" width="8.453125" style="897" customWidth="1"/>
    <col min="6135" max="6135" width="34.453125" style="897" customWidth="1"/>
    <col min="6136" max="6136" width="4.453125" style="897" customWidth="1"/>
    <col min="6137" max="6137" width="9.81640625" style="897" customWidth="1"/>
    <col min="6138" max="6138" width="16.453125" style="897" customWidth="1"/>
    <col min="6139" max="6139" width="9.81640625" style="897" customWidth="1"/>
    <col min="6140" max="6141" width="11" style="897" customWidth="1"/>
    <col min="6142" max="6151" width="9.81640625" style="897" customWidth="1"/>
    <col min="6152" max="6155" width="11" style="897" customWidth="1"/>
    <col min="6156" max="6156" width="14.453125" style="897" customWidth="1"/>
    <col min="6157" max="6157" width="4.1796875" style="897" customWidth="1"/>
    <col min="6158" max="6158" width="13.453125" style="897" customWidth="1"/>
    <col min="6159" max="6159" width="28.1796875" style="897" customWidth="1"/>
    <col min="6160" max="6160" width="11" style="897" customWidth="1"/>
    <col min="6161" max="6161" width="14.453125" style="897" customWidth="1"/>
    <col min="6162" max="6162" width="4.1796875" style="897" customWidth="1"/>
    <col min="6163" max="6164" width="11" style="897" customWidth="1"/>
    <col min="6165" max="6165" width="14.453125" style="897" customWidth="1"/>
    <col min="6166" max="6166" width="4.1796875" style="897" customWidth="1"/>
    <col min="6167" max="6167" width="14.453125" style="897" customWidth="1"/>
    <col min="6168" max="6385" width="11.453125" style="897"/>
    <col min="6386" max="6386" width="43" style="897" customWidth="1"/>
    <col min="6387" max="6390" width="8.453125" style="897" customWidth="1"/>
    <col min="6391" max="6391" width="34.453125" style="897" customWidth="1"/>
    <col min="6392" max="6392" width="4.453125" style="897" customWidth="1"/>
    <col min="6393" max="6393" width="9.81640625" style="897" customWidth="1"/>
    <col min="6394" max="6394" width="16.453125" style="897" customWidth="1"/>
    <col min="6395" max="6395" width="9.81640625" style="897" customWidth="1"/>
    <col min="6396" max="6397" width="11" style="897" customWidth="1"/>
    <col min="6398" max="6407" width="9.81640625" style="897" customWidth="1"/>
    <col min="6408" max="6411" width="11" style="897" customWidth="1"/>
    <col min="6412" max="6412" width="14.453125" style="897" customWidth="1"/>
    <col min="6413" max="6413" width="4.1796875" style="897" customWidth="1"/>
    <col min="6414" max="6414" width="13.453125" style="897" customWidth="1"/>
    <col min="6415" max="6415" width="28.1796875" style="897" customWidth="1"/>
    <col min="6416" max="6416" width="11" style="897" customWidth="1"/>
    <col min="6417" max="6417" width="14.453125" style="897" customWidth="1"/>
    <col min="6418" max="6418" width="4.1796875" style="897" customWidth="1"/>
    <col min="6419" max="6420" width="11" style="897" customWidth="1"/>
    <col min="6421" max="6421" width="14.453125" style="897" customWidth="1"/>
    <col min="6422" max="6422" width="4.1796875" style="897" customWidth="1"/>
    <col min="6423" max="6423" width="14.453125" style="897" customWidth="1"/>
    <col min="6424" max="6641" width="11.453125" style="897"/>
    <col min="6642" max="6642" width="43" style="897" customWidth="1"/>
    <col min="6643" max="6646" width="8.453125" style="897" customWidth="1"/>
    <col min="6647" max="6647" width="34.453125" style="897" customWidth="1"/>
    <col min="6648" max="6648" width="4.453125" style="897" customWidth="1"/>
    <col min="6649" max="6649" width="9.81640625" style="897" customWidth="1"/>
    <col min="6650" max="6650" width="16.453125" style="897" customWidth="1"/>
    <col min="6651" max="6651" width="9.81640625" style="897" customWidth="1"/>
    <col min="6652" max="6653" width="11" style="897" customWidth="1"/>
    <col min="6654" max="6663" width="9.81640625" style="897" customWidth="1"/>
    <col min="6664" max="6667" width="11" style="897" customWidth="1"/>
    <col min="6668" max="6668" width="14.453125" style="897" customWidth="1"/>
    <col min="6669" max="6669" width="4.1796875" style="897" customWidth="1"/>
    <col min="6670" max="6670" width="13.453125" style="897" customWidth="1"/>
    <col min="6671" max="6671" width="28.1796875" style="897" customWidth="1"/>
    <col min="6672" max="6672" width="11" style="897" customWidth="1"/>
    <col min="6673" max="6673" width="14.453125" style="897" customWidth="1"/>
    <col min="6674" max="6674" width="4.1796875" style="897" customWidth="1"/>
    <col min="6675" max="6676" width="11" style="897" customWidth="1"/>
    <col min="6677" max="6677" width="14.453125" style="897" customWidth="1"/>
    <col min="6678" max="6678" width="4.1796875" style="897" customWidth="1"/>
    <col min="6679" max="6679" width="14.453125" style="897" customWidth="1"/>
    <col min="6680" max="6897" width="11.453125" style="897"/>
    <col min="6898" max="6898" width="43" style="897" customWidth="1"/>
    <col min="6899" max="6902" width="8.453125" style="897" customWidth="1"/>
    <col min="6903" max="6903" width="34.453125" style="897" customWidth="1"/>
    <col min="6904" max="6904" width="4.453125" style="897" customWidth="1"/>
    <col min="6905" max="6905" width="9.81640625" style="897" customWidth="1"/>
    <col min="6906" max="6906" width="16.453125" style="897" customWidth="1"/>
    <col min="6907" max="6907" width="9.81640625" style="897" customWidth="1"/>
    <col min="6908" max="6909" width="11" style="897" customWidth="1"/>
    <col min="6910" max="6919" width="9.81640625" style="897" customWidth="1"/>
    <col min="6920" max="6923" width="11" style="897" customWidth="1"/>
    <col min="6924" max="6924" width="14.453125" style="897" customWidth="1"/>
    <col min="6925" max="6925" width="4.1796875" style="897" customWidth="1"/>
    <col min="6926" max="6926" width="13.453125" style="897" customWidth="1"/>
    <col min="6927" max="6927" width="28.1796875" style="897" customWidth="1"/>
    <col min="6928" max="6928" width="11" style="897" customWidth="1"/>
    <col min="6929" max="6929" width="14.453125" style="897" customWidth="1"/>
    <col min="6930" max="6930" width="4.1796875" style="897" customWidth="1"/>
    <col min="6931" max="6932" width="11" style="897" customWidth="1"/>
    <col min="6933" max="6933" width="14.453125" style="897" customWidth="1"/>
    <col min="6934" max="6934" width="4.1796875" style="897" customWidth="1"/>
    <col min="6935" max="6935" width="14.453125" style="897" customWidth="1"/>
    <col min="6936" max="7153" width="11.453125" style="897"/>
    <col min="7154" max="7154" width="43" style="897" customWidth="1"/>
    <col min="7155" max="7158" width="8.453125" style="897" customWidth="1"/>
    <col min="7159" max="7159" width="34.453125" style="897" customWidth="1"/>
    <col min="7160" max="7160" width="4.453125" style="897" customWidth="1"/>
    <col min="7161" max="7161" width="9.81640625" style="897" customWidth="1"/>
    <col min="7162" max="7162" width="16.453125" style="897" customWidth="1"/>
    <col min="7163" max="7163" width="9.81640625" style="897" customWidth="1"/>
    <col min="7164" max="7165" width="11" style="897" customWidth="1"/>
    <col min="7166" max="7175" width="9.81640625" style="897" customWidth="1"/>
    <col min="7176" max="7179" width="11" style="897" customWidth="1"/>
    <col min="7180" max="7180" width="14.453125" style="897" customWidth="1"/>
    <col min="7181" max="7181" width="4.1796875" style="897" customWidth="1"/>
    <col min="7182" max="7182" width="13.453125" style="897" customWidth="1"/>
    <col min="7183" max="7183" width="28.1796875" style="897" customWidth="1"/>
    <col min="7184" max="7184" width="11" style="897" customWidth="1"/>
    <col min="7185" max="7185" width="14.453125" style="897" customWidth="1"/>
    <col min="7186" max="7186" width="4.1796875" style="897" customWidth="1"/>
    <col min="7187" max="7188" width="11" style="897" customWidth="1"/>
    <col min="7189" max="7189" width="14.453125" style="897" customWidth="1"/>
    <col min="7190" max="7190" width="4.1796875" style="897" customWidth="1"/>
    <col min="7191" max="7191" width="14.453125" style="897" customWidth="1"/>
    <col min="7192" max="7409" width="11.453125" style="897"/>
    <col min="7410" max="7410" width="43" style="897" customWidth="1"/>
    <col min="7411" max="7414" width="8.453125" style="897" customWidth="1"/>
    <col min="7415" max="7415" width="34.453125" style="897" customWidth="1"/>
    <col min="7416" max="7416" width="4.453125" style="897" customWidth="1"/>
    <col min="7417" max="7417" width="9.81640625" style="897" customWidth="1"/>
    <col min="7418" max="7418" width="16.453125" style="897" customWidth="1"/>
    <col min="7419" max="7419" width="9.81640625" style="897" customWidth="1"/>
    <col min="7420" max="7421" width="11" style="897" customWidth="1"/>
    <col min="7422" max="7431" width="9.81640625" style="897" customWidth="1"/>
    <col min="7432" max="7435" width="11" style="897" customWidth="1"/>
    <col min="7436" max="7436" width="14.453125" style="897" customWidth="1"/>
    <col min="7437" max="7437" width="4.1796875" style="897" customWidth="1"/>
    <col min="7438" max="7438" width="13.453125" style="897" customWidth="1"/>
    <col min="7439" max="7439" width="28.1796875" style="897" customWidth="1"/>
    <col min="7440" max="7440" width="11" style="897" customWidth="1"/>
    <col min="7441" max="7441" width="14.453125" style="897" customWidth="1"/>
    <col min="7442" max="7442" width="4.1796875" style="897" customWidth="1"/>
    <col min="7443" max="7444" width="11" style="897" customWidth="1"/>
    <col min="7445" max="7445" width="14.453125" style="897" customWidth="1"/>
    <col min="7446" max="7446" width="4.1796875" style="897" customWidth="1"/>
    <col min="7447" max="7447" width="14.453125" style="897" customWidth="1"/>
    <col min="7448" max="7665" width="11.453125" style="897"/>
    <col min="7666" max="7666" width="43" style="897" customWidth="1"/>
    <col min="7667" max="7670" width="8.453125" style="897" customWidth="1"/>
    <col min="7671" max="7671" width="34.453125" style="897" customWidth="1"/>
    <col min="7672" max="7672" width="4.453125" style="897" customWidth="1"/>
    <col min="7673" max="7673" width="9.81640625" style="897" customWidth="1"/>
    <col min="7674" max="7674" width="16.453125" style="897" customWidth="1"/>
    <col min="7675" max="7675" width="9.81640625" style="897" customWidth="1"/>
    <col min="7676" max="7677" width="11" style="897" customWidth="1"/>
    <col min="7678" max="7687" width="9.81640625" style="897" customWidth="1"/>
    <col min="7688" max="7691" width="11" style="897" customWidth="1"/>
    <col min="7692" max="7692" width="14.453125" style="897" customWidth="1"/>
    <col min="7693" max="7693" width="4.1796875" style="897" customWidth="1"/>
    <col min="7694" max="7694" width="13.453125" style="897" customWidth="1"/>
    <col min="7695" max="7695" width="28.1796875" style="897" customWidth="1"/>
    <col min="7696" max="7696" width="11" style="897" customWidth="1"/>
    <col min="7697" max="7697" width="14.453125" style="897" customWidth="1"/>
    <col min="7698" max="7698" width="4.1796875" style="897" customWidth="1"/>
    <col min="7699" max="7700" width="11" style="897" customWidth="1"/>
    <col min="7701" max="7701" width="14.453125" style="897" customWidth="1"/>
    <col min="7702" max="7702" width="4.1796875" style="897" customWidth="1"/>
    <col min="7703" max="7703" width="14.453125" style="897" customWidth="1"/>
    <col min="7704" max="7921" width="11.453125" style="897"/>
    <col min="7922" max="7922" width="43" style="897" customWidth="1"/>
    <col min="7923" max="7926" width="8.453125" style="897" customWidth="1"/>
    <col min="7927" max="7927" width="34.453125" style="897" customWidth="1"/>
    <col min="7928" max="7928" width="4.453125" style="897" customWidth="1"/>
    <col min="7929" max="7929" width="9.81640625" style="897" customWidth="1"/>
    <col min="7930" max="7930" width="16.453125" style="897" customWidth="1"/>
    <col min="7931" max="7931" width="9.81640625" style="897" customWidth="1"/>
    <col min="7932" max="7933" width="11" style="897" customWidth="1"/>
    <col min="7934" max="7943" width="9.81640625" style="897" customWidth="1"/>
    <col min="7944" max="7947" width="11" style="897" customWidth="1"/>
    <col min="7948" max="7948" width="14.453125" style="897" customWidth="1"/>
    <col min="7949" max="7949" width="4.1796875" style="897" customWidth="1"/>
    <col min="7950" max="7950" width="13.453125" style="897" customWidth="1"/>
    <col min="7951" max="7951" width="28.1796875" style="897" customWidth="1"/>
    <col min="7952" max="7952" width="11" style="897" customWidth="1"/>
    <col min="7953" max="7953" width="14.453125" style="897" customWidth="1"/>
    <col min="7954" max="7954" width="4.1796875" style="897" customWidth="1"/>
    <col min="7955" max="7956" width="11" style="897" customWidth="1"/>
    <col min="7957" max="7957" width="14.453125" style="897" customWidth="1"/>
    <col min="7958" max="7958" width="4.1796875" style="897" customWidth="1"/>
    <col min="7959" max="7959" width="14.453125" style="897" customWidth="1"/>
    <col min="7960" max="8177" width="11.453125" style="897"/>
    <col min="8178" max="8178" width="43" style="897" customWidth="1"/>
    <col min="8179" max="8182" width="8.453125" style="897" customWidth="1"/>
    <col min="8183" max="8183" width="34.453125" style="897" customWidth="1"/>
    <col min="8184" max="8184" width="4.453125" style="897" customWidth="1"/>
    <col min="8185" max="8185" width="9.81640625" style="897" customWidth="1"/>
    <col min="8186" max="8186" width="16.453125" style="897" customWidth="1"/>
    <col min="8187" max="8187" width="9.81640625" style="897" customWidth="1"/>
    <col min="8188" max="8189" width="11" style="897" customWidth="1"/>
    <col min="8190" max="8199" width="9.81640625" style="897" customWidth="1"/>
    <col min="8200" max="8203" width="11" style="897" customWidth="1"/>
    <col min="8204" max="8204" width="14.453125" style="897" customWidth="1"/>
    <col min="8205" max="8205" width="4.1796875" style="897" customWidth="1"/>
    <col min="8206" max="8206" width="13.453125" style="897" customWidth="1"/>
    <col min="8207" max="8207" width="28.1796875" style="897" customWidth="1"/>
    <col min="8208" max="8208" width="11" style="897" customWidth="1"/>
    <col min="8209" max="8209" width="14.453125" style="897" customWidth="1"/>
    <col min="8210" max="8210" width="4.1796875" style="897" customWidth="1"/>
    <col min="8211" max="8212" width="11" style="897" customWidth="1"/>
    <col min="8213" max="8213" width="14.453125" style="897" customWidth="1"/>
    <col min="8214" max="8214" width="4.1796875" style="897" customWidth="1"/>
    <col min="8215" max="8215" width="14.453125" style="897" customWidth="1"/>
    <col min="8216" max="8433" width="11.453125" style="897"/>
    <col min="8434" max="8434" width="43" style="897" customWidth="1"/>
    <col min="8435" max="8438" width="8.453125" style="897" customWidth="1"/>
    <col min="8439" max="8439" width="34.453125" style="897" customWidth="1"/>
    <col min="8440" max="8440" width="4.453125" style="897" customWidth="1"/>
    <col min="8441" max="8441" width="9.81640625" style="897" customWidth="1"/>
    <col min="8442" max="8442" width="16.453125" style="897" customWidth="1"/>
    <col min="8443" max="8443" width="9.81640625" style="897" customWidth="1"/>
    <col min="8444" max="8445" width="11" style="897" customWidth="1"/>
    <col min="8446" max="8455" width="9.81640625" style="897" customWidth="1"/>
    <col min="8456" max="8459" width="11" style="897" customWidth="1"/>
    <col min="8460" max="8460" width="14.453125" style="897" customWidth="1"/>
    <col min="8461" max="8461" width="4.1796875" style="897" customWidth="1"/>
    <col min="8462" max="8462" width="13.453125" style="897" customWidth="1"/>
    <col min="8463" max="8463" width="28.1796875" style="897" customWidth="1"/>
    <col min="8464" max="8464" width="11" style="897" customWidth="1"/>
    <col min="8465" max="8465" width="14.453125" style="897" customWidth="1"/>
    <col min="8466" max="8466" width="4.1796875" style="897" customWidth="1"/>
    <col min="8467" max="8468" width="11" style="897" customWidth="1"/>
    <col min="8469" max="8469" width="14.453125" style="897" customWidth="1"/>
    <col min="8470" max="8470" width="4.1796875" style="897" customWidth="1"/>
    <col min="8471" max="8471" width="14.453125" style="897" customWidth="1"/>
    <col min="8472" max="8689" width="11.453125" style="897"/>
    <col min="8690" max="8690" width="43" style="897" customWidth="1"/>
    <col min="8691" max="8694" width="8.453125" style="897" customWidth="1"/>
    <col min="8695" max="8695" width="34.453125" style="897" customWidth="1"/>
    <col min="8696" max="8696" width="4.453125" style="897" customWidth="1"/>
    <col min="8697" max="8697" width="9.81640625" style="897" customWidth="1"/>
    <col min="8698" max="8698" width="16.453125" style="897" customWidth="1"/>
    <col min="8699" max="8699" width="9.81640625" style="897" customWidth="1"/>
    <col min="8700" max="8701" width="11" style="897" customWidth="1"/>
    <col min="8702" max="8711" width="9.81640625" style="897" customWidth="1"/>
    <col min="8712" max="8715" width="11" style="897" customWidth="1"/>
    <col min="8716" max="8716" width="14.453125" style="897" customWidth="1"/>
    <col min="8717" max="8717" width="4.1796875" style="897" customWidth="1"/>
    <col min="8718" max="8718" width="13.453125" style="897" customWidth="1"/>
    <col min="8719" max="8719" width="28.1796875" style="897" customWidth="1"/>
    <col min="8720" max="8720" width="11" style="897" customWidth="1"/>
    <col min="8721" max="8721" width="14.453125" style="897" customWidth="1"/>
    <col min="8722" max="8722" width="4.1796875" style="897" customWidth="1"/>
    <col min="8723" max="8724" width="11" style="897" customWidth="1"/>
    <col min="8725" max="8725" width="14.453125" style="897" customWidth="1"/>
    <col min="8726" max="8726" width="4.1796875" style="897" customWidth="1"/>
    <col min="8727" max="8727" width="14.453125" style="897" customWidth="1"/>
    <col min="8728" max="8945" width="11.453125" style="897"/>
    <col min="8946" max="8946" width="43" style="897" customWidth="1"/>
    <col min="8947" max="8950" width="8.453125" style="897" customWidth="1"/>
    <col min="8951" max="8951" width="34.453125" style="897" customWidth="1"/>
    <col min="8952" max="8952" width="4.453125" style="897" customWidth="1"/>
    <col min="8953" max="8953" width="9.81640625" style="897" customWidth="1"/>
    <col min="8954" max="8954" width="16.453125" style="897" customWidth="1"/>
    <col min="8955" max="8955" width="9.81640625" style="897" customWidth="1"/>
    <col min="8956" max="8957" width="11" style="897" customWidth="1"/>
    <col min="8958" max="8967" width="9.81640625" style="897" customWidth="1"/>
    <col min="8968" max="8971" width="11" style="897" customWidth="1"/>
    <col min="8972" max="8972" width="14.453125" style="897" customWidth="1"/>
    <col min="8973" max="8973" width="4.1796875" style="897" customWidth="1"/>
    <col min="8974" max="8974" width="13.453125" style="897" customWidth="1"/>
    <col min="8975" max="8975" width="28.1796875" style="897" customWidth="1"/>
    <col min="8976" max="8976" width="11" style="897" customWidth="1"/>
    <col min="8977" max="8977" width="14.453125" style="897" customWidth="1"/>
    <col min="8978" max="8978" width="4.1796875" style="897" customWidth="1"/>
    <col min="8979" max="8980" width="11" style="897" customWidth="1"/>
    <col min="8981" max="8981" width="14.453125" style="897" customWidth="1"/>
    <col min="8982" max="8982" width="4.1796875" style="897" customWidth="1"/>
    <col min="8983" max="8983" width="14.453125" style="897" customWidth="1"/>
    <col min="8984" max="9201" width="11.453125" style="897"/>
    <col min="9202" max="9202" width="43" style="897" customWidth="1"/>
    <col min="9203" max="9206" width="8.453125" style="897" customWidth="1"/>
    <col min="9207" max="9207" width="34.453125" style="897" customWidth="1"/>
    <col min="9208" max="9208" width="4.453125" style="897" customWidth="1"/>
    <col min="9209" max="9209" width="9.81640625" style="897" customWidth="1"/>
    <col min="9210" max="9210" width="16.453125" style="897" customWidth="1"/>
    <col min="9211" max="9211" width="9.81640625" style="897" customWidth="1"/>
    <col min="9212" max="9213" width="11" style="897" customWidth="1"/>
    <col min="9214" max="9223" width="9.81640625" style="897" customWidth="1"/>
    <col min="9224" max="9227" width="11" style="897" customWidth="1"/>
    <col min="9228" max="9228" width="14.453125" style="897" customWidth="1"/>
    <col min="9229" max="9229" width="4.1796875" style="897" customWidth="1"/>
    <col min="9230" max="9230" width="13.453125" style="897" customWidth="1"/>
    <col min="9231" max="9231" width="28.1796875" style="897" customWidth="1"/>
    <col min="9232" max="9232" width="11" style="897" customWidth="1"/>
    <col min="9233" max="9233" width="14.453125" style="897" customWidth="1"/>
    <col min="9234" max="9234" width="4.1796875" style="897" customWidth="1"/>
    <col min="9235" max="9236" width="11" style="897" customWidth="1"/>
    <col min="9237" max="9237" width="14.453125" style="897" customWidth="1"/>
    <col min="9238" max="9238" width="4.1796875" style="897" customWidth="1"/>
    <col min="9239" max="9239" width="14.453125" style="897" customWidth="1"/>
    <col min="9240" max="9457" width="11.453125" style="897"/>
    <col min="9458" max="9458" width="43" style="897" customWidth="1"/>
    <col min="9459" max="9462" width="8.453125" style="897" customWidth="1"/>
    <col min="9463" max="9463" width="34.453125" style="897" customWidth="1"/>
    <col min="9464" max="9464" width="4.453125" style="897" customWidth="1"/>
    <col min="9465" max="9465" width="9.81640625" style="897" customWidth="1"/>
    <col min="9466" max="9466" width="16.453125" style="897" customWidth="1"/>
    <col min="9467" max="9467" width="9.81640625" style="897" customWidth="1"/>
    <col min="9468" max="9469" width="11" style="897" customWidth="1"/>
    <col min="9470" max="9479" width="9.81640625" style="897" customWidth="1"/>
    <col min="9480" max="9483" width="11" style="897" customWidth="1"/>
    <col min="9484" max="9484" width="14.453125" style="897" customWidth="1"/>
    <col min="9485" max="9485" width="4.1796875" style="897" customWidth="1"/>
    <col min="9486" max="9486" width="13.453125" style="897" customWidth="1"/>
    <col min="9487" max="9487" width="28.1796875" style="897" customWidth="1"/>
    <col min="9488" max="9488" width="11" style="897" customWidth="1"/>
    <col min="9489" max="9489" width="14.453125" style="897" customWidth="1"/>
    <col min="9490" max="9490" width="4.1796875" style="897" customWidth="1"/>
    <col min="9491" max="9492" width="11" style="897" customWidth="1"/>
    <col min="9493" max="9493" width="14.453125" style="897" customWidth="1"/>
    <col min="9494" max="9494" width="4.1796875" style="897" customWidth="1"/>
    <col min="9495" max="9495" width="14.453125" style="897" customWidth="1"/>
    <col min="9496" max="9713" width="11.453125" style="897"/>
    <col min="9714" max="9714" width="43" style="897" customWidth="1"/>
    <col min="9715" max="9718" width="8.453125" style="897" customWidth="1"/>
    <col min="9719" max="9719" width="34.453125" style="897" customWidth="1"/>
    <col min="9720" max="9720" width="4.453125" style="897" customWidth="1"/>
    <col min="9721" max="9721" width="9.81640625" style="897" customWidth="1"/>
    <col min="9722" max="9722" width="16.453125" style="897" customWidth="1"/>
    <col min="9723" max="9723" width="9.81640625" style="897" customWidth="1"/>
    <col min="9724" max="9725" width="11" style="897" customWidth="1"/>
    <col min="9726" max="9735" width="9.81640625" style="897" customWidth="1"/>
    <col min="9736" max="9739" width="11" style="897" customWidth="1"/>
    <col min="9740" max="9740" width="14.453125" style="897" customWidth="1"/>
    <col min="9741" max="9741" width="4.1796875" style="897" customWidth="1"/>
    <col min="9742" max="9742" width="13.453125" style="897" customWidth="1"/>
    <col min="9743" max="9743" width="28.1796875" style="897" customWidth="1"/>
    <col min="9744" max="9744" width="11" style="897" customWidth="1"/>
    <col min="9745" max="9745" width="14.453125" style="897" customWidth="1"/>
    <col min="9746" max="9746" width="4.1796875" style="897" customWidth="1"/>
    <col min="9747" max="9748" width="11" style="897" customWidth="1"/>
    <col min="9749" max="9749" width="14.453125" style="897" customWidth="1"/>
    <col min="9750" max="9750" width="4.1796875" style="897" customWidth="1"/>
    <col min="9751" max="9751" width="14.453125" style="897" customWidth="1"/>
    <col min="9752" max="9969" width="11.453125" style="897"/>
    <col min="9970" max="9970" width="43" style="897" customWidth="1"/>
    <col min="9971" max="9974" width="8.453125" style="897" customWidth="1"/>
    <col min="9975" max="9975" width="34.453125" style="897" customWidth="1"/>
    <col min="9976" max="9976" width="4.453125" style="897" customWidth="1"/>
    <col min="9977" max="9977" width="9.81640625" style="897" customWidth="1"/>
    <col min="9978" max="9978" width="16.453125" style="897" customWidth="1"/>
    <col min="9979" max="9979" width="9.81640625" style="897" customWidth="1"/>
    <col min="9980" max="9981" width="11" style="897" customWidth="1"/>
    <col min="9982" max="9991" width="9.81640625" style="897" customWidth="1"/>
    <col min="9992" max="9995" width="11" style="897" customWidth="1"/>
    <col min="9996" max="9996" width="14.453125" style="897" customWidth="1"/>
    <col min="9997" max="9997" width="4.1796875" style="897" customWidth="1"/>
    <col min="9998" max="9998" width="13.453125" style="897" customWidth="1"/>
    <col min="9999" max="9999" width="28.1796875" style="897" customWidth="1"/>
    <col min="10000" max="10000" width="11" style="897" customWidth="1"/>
    <col min="10001" max="10001" width="14.453125" style="897" customWidth="1"/>
    <col min="10002" max="10002" width="4.1796875" style="897" customWidth="1"/>
    <col min="10003" max="10004" width="11" style="897" customWidth="1"/>
    <col min="10005" max="10005" width="14.453125" style="897" customWidth="1"/>
    <col min="10006" max="10006" width="4.1796875" style="897" customWidth="1"/>
    <col min="10007" max="10007" width="14.453125" style="897" customWidth="1"/>
    <col min="10008" max="10225" width="11.453125" style="897"/>
    <col min="10226" max="10226" width="43" style="897" customWidth="1"/>
    <col min="10227" max="10230" width="8.453125" style="897" customWidth="1"/>
    <col min="10231" max="10231" width="34.453125" style="897" customWidth="1"/>
    <col min="10232" max="10232" width="4.453125" style="897" customWidth="1"/>
    <col min="10233" max="10233" width="9.81640625" style="897" customWidth="1"/>
    <col min="10234" max="10234" width="16.453125" style="897" customWidth="1"/>
    <col min="10235" max="10235" width="9.81640625" style="897" customWidth="1"/>
    <col min="10236" max="10237" width="11" style="897" customWidth="1"/>
    <col min="10238" max="10247" width="9.81640625" style="897" customWidth="1"/>
    <col min="10248" max="10251" width="11" style="897" customWidth="1"/>
    <col min="10252" max="10252" width="14.453125" style="897" customWidth="1"/>
    <col min="10253" max="10253" width="4.1796875" style="897" customWidth="1"/>
    <col min="10254" max="10254" width="13.453125" style="897" customWidth="1"/>
    <col min="10255" max="10255" width="28.1796875" style="897" customWidth="1"/>
    <col min="10256" max="10256" width="11" style="897" customWidth="1"/>
    <col min="10257" max="10257" width="14.453125" style="897" customWidth="1"/>
    <col min="10258" max="10258" width="4.1796875" style="897" customWidth="1"/>
    <col min="10259" max="10260" width="11" style="897" customWidth="1"/>
    <col min="10261" max="10261" width="14.453125" style="897" customWidth="1"/>
    <col min="10262" max="10262" width="4.1796875" style="897" customWidth="1"/>
    <col min="10263" max="10263" width="14.453125" style="897" customWidth="1"/>
    <col min="10264" max="10481" width="11.453125" style="897"/>
    <col min="10482" max="10482" width="43" style="897" customWidth="1"/>
    <col min="10483" max="10486" width="8.453125" style="897" customWidth="1"/>
    <col min="10487" max="10487" width="34.453125" style="897" customWidth="1"/>
    <col min="10488" max="10488" width="4.453125" style="897" customWidth="1"/>
    <col min="10489" max="10489" width="9.81640625" style="897" customWidth="1"/>
    <col min="10490" max="10490" width="16.453125" style="897" customWidth="1"/>
    <col min="10491" max="10491" width="9.81640625" style="897" customWidth="1"/>
    <col min="10492" max="10493" width="11" style="897" customWidth="1"/>
    <col min="10494" max="10503" width="9.81640625" style="897" customWidth="1"/>
    <col min="10504" max="10507" width="11" style="897" customWidth="1"/>
    <col min="10508" max="10508" width="14.453125" style="897" customWidth="1"/>
    <col min="10509" max="10509" width="4.1796875" style="897" customWidth="1"/>
    <col min="10510" max="10510" width="13.453125" style="897" customWidth="1"/>
    <col min="10511" max="10511" width="28.1796875" style="897" customWidth="1"/>
    <col min="10512" max="10512" width="11" style="897" customWidth="1"/>
    <col min="10513" max="10513" width="14.453125" style="897" customWidth="1"/>
    <col min="10514" max="10514" width="4.1796875" style="897" customWidth="1"/>
    <col min="10515" max="10516" width="11" style="897" customWidth="1"/>
    <col min="10517" max="10517" width="14.453125" style="897" customWidth="1"/>
    <col min="10518" max="10518" width="4.1796875" style="897" customWidth="1"/>
    <col min="10519" max="10519" width="14.453125" style="897" customWidth="1"/>
    <col min="10520" max="10737" width="11.453125" style="897"/>
    <col min="10738" max="10738" width="43" style="897" customWidth="1"/>
    <col min="10739" max="10742" width="8.453125" style="897" customWidth="1"/>
    <col min="10743" max="10743" width="34.453125" style="897" customWidth="1"/>
    <col min="10744" max="10744" width="4.453125" style="897" customWidth="1"/>
    <col min="10745" max="10745" width="9.81640625" style="897" customWidth="1"/>
    <col min="10746" max="10746" width="16.453125" style="897" customWidth="1"/>
    <col min="10747" max="10747" width="9.81640625" style="897" customWidth="1"/>
    <col min="10748" max="10749" width="11" style="897" customWidth="1"/>
    <col min="10750" max="10759" width="9.81640625" style="897" customWidth="1"/>
    <col min="10760" max="10763" width="11" style="897" customWidth="1"/>
    <col min="10764" max="10764" width="14.453125" style="897" customWidth="1"/>
    <col min="10765" max="10765" width="4.1796875" style="897" customWidth="1"/>
    <col min="10766" max="10766" width="13.453125" style="897" customWidth="1"/>
    <col min="10767" max="10767" width="28.1796875" style="897" customWidth="1"/>
    <col min="10768" max="10768" width="11" style="897" customWidth="1"/>
    <col min="10769" max="10769" width="14.453125" style="897" customWidth="1"/>
    <col min="10770" max="10770" width="4.1796875" style="897" customWidth="1"/>
    <col min="10771" max="10772" width="11" style="897" customWidth="1"/>
    <col min="10773" max="10773" width="14.453125" style="897" customWidth="1"/>
    <col min="10774" max="10774" width="4.1796875" style="897" customWidth="1"/>
    <col min="10775" max="10775" width="14.453125" style="897" customWidth="1"/>
    <col min="10776" max="10993" width="11.453125" style="897"/>
    <col min="10994" max="10994" width="43" style="897" customWidth="1"/>
    <col min="10995" max="10998" width="8.453125" style="897" customWidth="1"/>
    <col min="10999" max="10999" width="34.453125" style="897" customWidth="1"/>
    <col min="11000" max="11000" width="4.453125" style="897" customWidth="1"/>
    <col min="11001" max="11001" width="9.81640625" style="897" customWidth="1"/>
    <col min="11002" max="11002" width="16.453125" style="897" customWidth="1"/>
    <col min="11003" max="11003" width="9.81640625" style="897" customWidth="1"/>
    <col min="11004" max="11005" width="11" style="897" customWidth="1"/>
    <col min="11006" max="11015" width="9.81640625" style="897" customWidth="1"/>
    <col min="11016" max="11019" width="11" style="897" customWidth="1"/>
    <col min="11020" max="11020" width="14.453125" style="897" customWidth="1"/>
    <col min="11021" max="11021" width="4.1796875" style="897" customWidth="1"/>
    <col min="11022" max="11022" width="13.453125" style="897" customWidth="1"/>
    <col min="11023" max="11023" width="28.1796875" style="897" customWidth="1"/>
    <col min="11024" max="11024" width="11" style="897" customWidth="1"/>
    <col min="11025" max="11025" width="14.453125" style="897" customWidth="1"/>
    <col min="11026" max="11026" width="4.1796875" style="897" customWidth="1"/>
    <col min="11027" max="11028" width="11" style="897" customWidth="1"/>
    <col min="11029" max="11029" width="14.453125" style="897" customWidth="1"/>
    <col min="11030" max="11030" width="4.1796875" style="897" customWidth="1"/>
    <col min="11031" max="11031" width="14.453125" style="897" customWidth="1"/>
    <col min="11032" max="11249" width="11.453125" style="897"/>
    <col min="11250" max="11250" width="43" style="897" customWidth="1"/>
    <col min="11251" max="11254" width="8.453125" style="897" customWidth="1"/>
    <col min="11255" max="11255" width="34.453125" style="897" customWidth="1"/>
    <col min="11256" max="11256" width="4.453125" style="897" customWidth="1"/>
    <col min="11257" max="11257" width="9.81640625" style="897" customWidth="1"/>
    <col min="11258" max="11258" width="16.453125" style="897" customWidth="1"/>
    <col min="11259" max="11259" width="9.81640625" style="897" customWidth="1"/>
    <col min="11260" max="11261" width="11" style="897" customWidth="1"/>
    <col min="11262" max="11271" width="9.81640625" style="897" customWidth="1"/>
    <col min="11272" max="11275" width="11" style="897" customWidth="1"/>
    <col min="11276" max="11276" width="14.453125" style="897" customWidth="1"/>
    <col min="11277" max="11277" width="4.1796875" style="897" customWidth="1"/>
    <col min="11278" max="11278" width="13.453125" style="897" customWidth="1"/>
    <col min="11279" max="11279" width="28.1796875" style="897" customWidth="1"/>
    <col min="11280" max="11280" width="11" style="897" customWidth="1"/>
    <col min="11281" max="11281" width="14.453125" style="897" customWidth="1"/>
    <col min="11282" max="11282" width="4.1796875" style="897" customWidth="1"/>
    <col min="11283" max="11284" width="11" style="897" customWidth="1"/>
    <col min="11285" max="11285" width="14.453125" style="897" customWidth="1"/>
    <col min="11286" max="11286" width="4.1796875" style="897" customWidth="1"/>
    <col min="11287" max="11287" width="14.453125" style="897" customWidth="1"/>
    <col min="11288" max="11505" width="11.453125" style="897"/>
    <col min="11506" max="11506" width="43" style="897" customWidth="1"/>
    <col min="11507" max="11510" width="8.453125" style="897" customWidth="1"/>
    <col min="11511" max="11511" width="34.453125" style="897" customWidth="1"/>
    <col min="11512" max="11512" width="4.453125" style="897" customWidth="1"/>
    <col min="11513" max="11513" width="9.81640625" style="897" customWidth="1"/>
    <col min="11514" max="11514" width="16.453125" style="897" customWidth="1"/>
    <col min="11515" max="11515" width="9.81640625" style="897" customWidth="1"/>
    <col min="11516" max="11517" width="11" style="897" customWidth="1"/>
    <col min="11518" max="11527" width="9.81640625" style="897" customWidth="1"/>
    <col min="11528" max="11531" width="11" style="897" customWidth="1"/>
    <col min="11532" max="11532" width="14.453125" style="897" customWidth="1"/>
    <col min="11533" max="11533" width="4.1796875" style="897" customWidth="1"/>
    <col min="11534" max="11534" width="13.453125" style="897" customWidth="1"/>
    <col min="11535" max="11535" width="28.1796875" style="897" customWidth="1"/>
    <col min="11536" max="11536" width="11" style="897" customWidth="1"/>
    <col min="11537" max="11537" width="14.453125" style="897" customWidth="1"/>
    <col min="11538" max="11538" width="4.1796875" style="897" customWidth="1"/>
    <col min="11539" max="11540" width="11" style="897" customWidth="1"/>
    <col min="11541" max="11541" width="14.453125" style="897" customWidth="1"/>
    <col min="11542" max="11542" width="4.1796875" style="897" customWidth="1"/>
    <col min="11543" max="11543" width="14.453125" style="897" customWidth="1"/>
    <col min="11544" max="11761" width="11.453125" style="897"/>
    <col min="11762" max="11762" width="43" style="897" customWidth="1"/>
    <col min="11763" max="11766" width="8.453125" style="897" customWidth="1"/>
    <col min="11767" max="11767" width="34.453125" style="897" customWidth="1"/>
    <col min="11768" max="11768" width="4.453125" style="897" customWidth="1"/>
    <col min="11769" max="11769" width="9.81640625" style="897" customWidth="1"/>
    <col min="11770" max="11770" width="16.453125" style="897" customWidth="1"/>
    <col min="11771" max="11771" width="9.81640625" style="897" customWidth="1"/>
    <col min="11772" max="11773" width="11" style="897" customWidth="1"/>
    <col min="11774" max="11783" width="9.81640625" style="897" customWidth="1"/>
    <col min="11784" max="11787" width="11" style="897" customWidth="1"/>
    <col min="11788" max="11788" width="14.453125" style="897" customWidth="1"/>
    <col min="11789" max="11789" width="4.1796875" style="897" customWidth="1"/>
    <col min="11790" max="11790" width="13.453125" style="897" customWidth="1"/>
    <col min="11791" max="11791" width="28.1796875" style="897" customWidth="1"/>
    <col min="11792" max="11792" width="11" style="897" customWidth="1"/>
    <col min="11793" max="11793" width="14.453125" style="897" customWidth="1"/>
    <col min="11794" max="11794" width="4.1796875" style="897" customWidth="1"/>
    <col min="11795" max="11796" width="11" style="897" customWidth="1"/>
    <col min="11797" max="11797" width="14.453125" style="897" customWidth="1"/>
    <col min="11798" max="11798" width="4.1796875" style="897" customWidth="1"/>
    <col min="11799" max="11799" width="14.453125" style="897" customWidth="1"/>
    <col min="11800" max="12017" width="11.453125" style="897"/>
    <col min="12018" max="12018" width="43" style="897" customWidth="1"/>
    <col min="12019" max="12022" width="8.453125" style="897" customWidth="1"/>
    <col min="12023" max="12023" width="34.453125" style="897" customWidth="1"/>
    <col min="12024" max="12024" width="4.453125" style="897" customWidth="1"/>
    <col min="12025" max="12025" width="9.81640625" style="897" customWidth="1"/>
    <col min="12026" max="12026" width="16.453125" style="897" customWidth="1"/>
    <col min="12027" max="12027" width="9.81640625" style="897" customWidth="1"/>
    <col min="12028" max="12029" width="11" style="897" customWidth="1"/>
    <col min="12030" max="12039" width="9.81640625" style="897" customWidth="1"/>
    <col min="12040" max="12043" width="11" style="897" customWidth="1"/>
    <col min="12044" max="12044" width="14.453125" style="897" customWidth="1"/>
    <col min="12045" max="12045" width="4.1796875" style="897" customWidth="1"/>
    <col min="12046" max="12046" width="13.453125" style="897" customWidth="1"/>
    <col min="12047" max="12047" width="28.1796875" style="897" customWidth="1"/>
    <col min="12048" max="12048" width="11" style="897" customWidth="1"/>
    <col min="12049" max="12049" width="14.453125" style="897" customWidth="1"/>
    <col min="12050" max="12050" width="4.1796875" style="897" customWidth="1"/>
    <col min="12051" max="12052" width="11" style="897" customWidth="1"/>
    <col min="12053" max="12053" width="14.453125" style="897" customWidth="1"/>
    <col min="12054" max="12054" width="4.1796875" style="897" customWidth="1"/>
    <col min="12055" max="12055" width="14.453125" style="897" customWidth="1"/>
    <col min="12056" max="12273" width="11.453125" style="897"/>
    <col min="12274" max="12274" width="43" style="897" customWidth="1"/>
    <col min="12275" max="12278" width="8.453125" style="897" customWidth="1"/>
    <col min="12279" max="12279" width="34.453125" style="897" customWidth="1"/>
    <col min="12280" max="12280" width="4.453125" style="897" customWidth="1"/>
    <col min="12281" max="12281" width="9.81640625" style="897" customWidth="1"/>
    <col min="12282" max="12282" width="16.453125" style="897" customWidth="1"/>
    <col min="12283" max="12283" width="9.81640625" style="897" customWidth="1"/>
    <col min="12284" max="12285" width="11" style="897" customWidth="1"/>
    <col min="12286" max="12295" width="9.81640625" style="897" customWidth="1"/>
    <col min="12296" max="12299" width="11" style="897" customWidth="1"/>
    <col min="12300" max="12300" width="14.453125" style="897" customWidth="1"/>
    <col min="12301" max="12301" width="4.1796875" style="897" customWidth="1"/>
    <col min="12302" max="12302" width="13.453125" style="897" customWidth="1"/>
    <col min="12303" max="12303" width="28.1796875" style="897" customWidth="1"/>
    <col min="12304" max="12304" width="11" style="897" customWidth="1"/>
    <col min="12305" max="12305" width="14.453125" style="897" customWidth="1"/>
    <col min="12306" max="12306" width="4.1796875" style="897" customWidth="1"/>
    <col min="12307" max="12308" width="11" style="897" customWidth="1"/>
    <col min="12309" max="12309" width="14.453125" style="897" customWidth="1"/>
    <col min="12310" max="12310" width="4.1796875" style="897" customWidth="1"/>
    <col min="12311" max="12311" width="14.453125" style="897" customWidth="1"/>
    <col min="12312" max="12529" width="11.453125" style="897"/>
    <col min="12530" max="12530" width="43" style="897" customWidth="1"/>
    <col min="12531" max="12534" width="8.453125" style="897" customWidth="1"/>
    <col min="12535" max="12535" width="34.453125" style="897" customWidth="1"/>
    <col min="12536" max="12536" width="4.453125" style="897" customWidth="1"/>
    <col min="12537" max="12537" width="9.81640625" style="897" customWidth="1"/>
    <col min="12538" max="12538" width="16.453125" style="897" customWidth="1"/>
    <col min="12539" max="12539" width="9.81640625" style="897" customWidth="1"/>
    <col min="12540" max="12541" width="11" style="897" customWidth="1"/>
    <col min="12542" max="12551" width="9.81640625" style="897" customWidth="1"/>
    <col min="12552" max="12555" width="11" style="897" customWidth="1"/>
    <col min="12556" max="12556" width="14.453125" style="897" customWidth="1"/>
    <col min="12557" max="12557" width="4.1796875" style="897" customWidth="1"/>
    <col min="12558" max="12558" width="13.453125" style="897" customWidth="1"/>
    <col min="12559" max="12559" width="28.1796875" style="897" customWidth="1"/>
    <col min="12560" max="12560" width="11" style="897" customWidth="1"/>
    <col min="12561" max="12561" width="14.453125" style="897" customWidth="1"/>
    <col min="12562" max="12562" width="4.1796875" style="897" customWidth="1"/>
    <col min="12563" max="12564" width="11" style="897" customWidth="1"/>
    <col min="12565" max="12565" width="14.453125" style="897" customWidth="1"/>
    <col min="12566" max="12566" width="4.1796875" style="897" customWidth="1"/>
    <col min="12567" max="12567" width="14.453125" style="897" customWidth="1"/>
    <col min="12568" max="12785" width="11.453125" style="897"/>
    <col min="12786" max="12786" width="43" style="897" customWidth="1"/>
    <col min="12787" max="12790" width="8.453125" style="897" customWidth="1"/>
    <col min="12791" max="12791" width="34.453125" style="897" customWidth="1"/>
    <col min="12792" max="12792" width="4.453125" style="897" customWidth="1"/>
    <col min="12793" max="12793" width="9.81640625" style="897" customWidth="1"/>
    <col min="12794" max="12794" width="16.453125" style="897" customWidth="1"/>
    <col min="12795" max="12795" width="9.81640625" style="897" customWidth="1"/>
    <col min="12796" max="12797" width="11" style="897" customWidth="1"/>
    <col min="12798" max="12807" width="9.81640625" style="897" customWidth="1"/>
    <col min="12808" max="12811" width="11" style="897" customWidth="1"/>
    <col min="12812" max="12812" width="14.453125" style="897" customWidth="1"/>
    <col min="12813" max="12813" width="4.1796875" style="897" customWidth="1"/>
    <col min="12814" max="12814" width="13.453125" style="897" customWidth="1"/>
    <col min="12815" max="12815" width="28.1796875" style="897" customWidth="1"/>
    <col min="12816" max="12816" width="11" style="897" customWidth="1"/>
    <col min="12817" max="12817" width="14.453125" style="897" customWidth="1"/>
    <col min="12818" max="12818" width="4.1796875" style="897" customWidth="1"/>
    <col min="12819" max="12820" width="11" style="897" customWidth="1"/>
    <col min="12821" max="12821" width="14.453125" style="897" customWidth="1"/>
    <col min="12822" max="12822" width="4.1796875" style="897" customWidth="1"/>
    <col min="12823" max="12823" width="14.453125" style="897" customWidth="1"/>
    <col min="12824" max="13041" width="11.453125" style="897"/>
    <col min="13042" max="13042" width="43" style="897" customWidth="1"/>
    <col min="13043" max="13046" width="8.453125" style="897" customWidth="1"/>
    <col min="13047" max="13047" width="34.453125" style="897" customWidth="1"/>
    <col min="13048" max="13048" width="4.453125" style="897" customWidth="1"/>
    <col min="13049" max="13049" width="9.81640625" style="897" customWidth="1"/>
    <col min="13050" max="13050" width="16.453125" style="897" customWidth="1"/>
    <col min="13051" max="13051" width="9.81640625" style="897" customWidth="1"/>
    <col min="13052" max="13053" width="11" style="897" customWidth="1"/>
    <col min="13054" max="13063" width="9.81640625" style="897" customWidth="1"/>
    <col min="13064" max="13067" width="11" style="897" customWidth="1"/>
    <col min="13068" max="13068" width="14.453125" style="897" customWidth="1"/>
    <col min="13069" max="13069" width="4.1796875" style="897" customWidth="1"/>
    <col min="13070" max="13070" width="13.453125" style="897" customWidth="1"/>
    <col min="13071" max="13071" width="28.1796875" style="897" customWidth="1"/>
    <col min="13072" max="13072" width="11" style="897" customWidth="1"/>
    <col min="13073" max="13073" width="14.453125" style="897" customWidth="1"/>
    <col min="13074" max="13074" width="4.1796875" style="897" customWidth="1"/>
    <col min="13075" max="13076" width="11" style="897" customWidth="1"/>
    <col min="13077" max="13077" width="14.453125" style="897" customWidth="1"/>
    <col min="13078" max="13078" width="4.1796875" style="897" customWidth="1"/>
    <col min="13079" max="13079" width="14.453125" style="897" customWidth="1"/>
    <col min="13080" max="13297" width="11.453125" style="897"/>
    <col min="13298" max="13298" width="43" style="897" customWidth="1"/>
    <col min="13299" max="13302" width="8.453125" style="897" customWidth="1"/>
    <col min="13303" max="13303" width="34.453125" style="897" customWidth="1"/>
    <col min="13304" max="13304" width="4.453125" style="897" customWidth="1"/>
    <col min="13305" max="13305" width="9.81640625" style="897" customWidth="1"/>
    <col min="13306" max="13306" width="16.453125" style="897" customWidth="1"/>
    <col min="13307" max="13307" width="9.81640625" style="897" customWidth="1"/>
    <col min="13308" max="13309" width="11" style="897" customWidth="1"/>
    <col min="13310" max="13319" width="9.81640625" style="897" customWidth="1"/>
    <col min="13320" max="13323" width="11" style="897" customWidth="1"/>
    <col min="13324" max="13324" width="14.453125" style="897" customWidth="1"/>
    <col min="13325" max="13325" width="4.1796875" style="897" customWidth="1"/>
    <col min="13326" max="13326" width="13.453125" style="897" customWidth="1"/>
    <col min="13327" max="13327" width="28.1796875" style="897" customWidth="1"/>
    <col min="13328" max="13328" width="11" style="897" customWidth="1"/>
    <col min="13329" max="13329" width="14.453125" style="897" customWidth="1"/>
    <col min="13330" max="13330" width="4.1796875" style="897" customWidth="1"/>
    <col min="13331" max="13332" width="11" style="897" customWidth="1"/>
    <col min="13333" max="13333" width="14.453125" style="897" customWidth="1"/>
    <col min="13334" max="13334" width="4.1796875" style="897" customWidth="1"/>
    <col min="13335" max="13335" width="14.453125" style="897" customWidth="1"/>
    <col min="13336" max="13553" width="11.453125" style="897"/>
    <col min="13554" max="13554" width="43" style="897" customWidth="1"/>
    <col min="13555" max="13558" width="8.453125" style="897" customWidth="1"/>
    <col min="13559" max="13559" width="34.453125" style="897" customWidth="1"/>
    <col min="13560" max="13560" width="4.453125" style="897" customWidth="1"/>
    <col min="13561" max="13561" width="9.81640625" style="897" customWidth="1"/>
    <col min="13562" max="13562" width="16.453125" style="897" customWidth="1"/>
    <col min="13563" max="13563" width="9.81640625" style="897" customWidth="1"/>
    <col min="13564" max="13565" width="11" style="897" customWidth="1"/>
    <col min="13566" max="13575" width="9.81640625" style="897" customWidth="1"/>
    <col min="13576" max="13579" width="11" style="897" customWidth="1"/>
    <col min="13580" max="13580" width="14.453125" style="897" customWidth="1"/>
    <col min="13581" max="13581" width="4.1796875" style="897" customWidth="1"/>
    <col min="13582" max="13582" width="13.453125" style="897" customWidth="1"/>
    <col min="13583" max="13583" width="28.1796875" style="897" customWidth="1"/>
    <col min="13584" max="13584" width="11" style="897" customWidth="1"/>
    <col min="13585" max="13585" width="14.453125" style="897" customWidth="1"/>
    <col min="13586" max="13586" width="4.1796875" style="897" customWidth="1"/>
    <col min="13587" max="13588" width="11" style="897" customWidth="1"/>
    <col min="13589" max="13589" width="14.453125" style="897" customWidth="1"/>
    <col min="13590" max="13590" width="4.1796875" style="897" customWidth="1"/>
    <col min="13591" max="13591" width="14.453125" style="897" customWidth="1"/>
    <col min="13592" max="13809" width="11.453125" style="897"/>
    <col min="13810" max="13810" width="43" style="897" customWidth="1"/>
    <col min="13811" max="13814" width="8.453125" style="897" customWidth="1"/>
    <col min="13815" max="13815" width="34.453125" style="897" customWidth="1"/>
    <col min="13816" max="13816" width="4.453125" style="897" customWidth="1"/>
    <col min="13817" max="13817" width="9.81640625" style="897" customWidth="1"/>
    <col min="13818" max="13818" width="16.453125" style="897" customWidth="1"/>
    <col min="13819" max="13819" width="9.81640625" style="897" customWidth="1"/>
    <col min="13820" max="13821" width="11" style="897" customWidth="1"/>
    <col min="13822" max="13831" width="9.81640625" style="897" customWidth="1"/>
    <col min="13832" max="13835" width="11" style="897" customWidth="1"/>
    <col min="13836" max="13836" width="14.453125" style="897" customWidth="1"/>
    <col min="13837" max="13837" width="4.1796875" style="897" customWidth="1"/>
    <col min="13838" max="13838" width="13.453125" style="897" customWidth="1"/>
    <col min="13839" max="13839" width="28.1796875" style="897" customWidth="1"/>
    <col min="13840" max="13840" width="11" style="897" customWidth="1"/>
    <col min="13841" max="13841" width="14.453125" style="897" customWidth="1"/>
    <col min="13842" max="13842" width="4.1796875" style="897" customWidth="1"/>
    <col min="13843" max="13844" width="11" style="897" customWidth="1"/>
    <col min="13845" max="13845" width="14.453125" style="897" customWidth="1"/>
    <col min="13846" max="13846" width="4.1796875" style="897" customWidth="1"/>
    <col min="13847" max="13847" width="14.453125" style="897" customWidth="1"/>
    <col min="13848" max="14065" width="11.453125" style="897"/>
    <col min="14066" max="14066" width="43" style="897" customWidth="1"/>
    <col min="14067" max="14070" width="8.453125" style="897" customWidth="1"/>
    <col min="14071" max="14071" width="34.453125" style="897" customWidth="1"/>
    <col min="14072" max="14072" width="4.453125" style="897" customWidth="1"/>
    <col min="14073" max="14073" width="9.81640625" style="897" customWidth="1"/>
    <col min="14074" max="14074" width="16.453125" style="897" customWidth="1"/>
    <col min="14075" max="14075" width="9.81640625" style="897" customWidth="1"/>
    <col min="14076" max="14077" width="11" style="897" customWidth="1"/>
    <col min="14078" max="14087" width="9.81640625" style="897" customWidth="1"/>
    <col min="14088" max="14091" width="11" style="897" customWidth="1"/>
    <col min="14092" max="14092" width="14.453125" style="897" customWidth="1"/>
    <col min="14093" max="14093" width="4.1796875" style="897" customWidth="1"/>
    <col min="14094" max="14094" width="13.453125" style="897" customWidth="1"/>
    <col min="14095" max="14095" width="28.1796875" style="897" customWidth="1"/>
    <col min="14096" max="14096" width="11" style="897" customWidth="1"/>
    <col min="14097" max="14097" width="14.453125" style="897" customWidth="1"/>
    <col min="14098" max="14098" width="4.1796875" style="897" customWidth="1"/>
    <col min="14099" max="14100" width="11" style="897" customWidth="1"/>
    <col min="14101" max="14101" width="14.453125" style="897" customWidth="1"/>
    <col min="14102" max="14102" width="4.1796875" style="897" customWidth="1"/>
    <col min="14103" max="14103" width="14.453125" style="897" customWidth="1"/>
    <col min="14104" max="14321" width="11.453125" style="897"/>
    <col min="14322" max="14322" width="43" style="897" customWidth="1"/>
    <col min="14323" max="14326" width="8.453125" style="897" customWidth="1"/>
    <col min="14327" max="14327" width="34.453125" style="897" customWidth="1"/>
    <col min="14328" max="14328" width="4.453125" style="897" customWidth="1"/>
    <col min="14329" max="14329" width="9.81640625" style="897" customWidth="1"/>
    <col min="14330" max="14330" width="16.453125" style="897" customWidth="1"/>
    <col min="14331" max="14331" width="9.81640625" style="897" customWidth="1"/>
    <col min="14332" max="14333" width="11" style="897" customWidth="1"/>
    <col min="14334" max="14343" width="9.81640625" style="897" customWidth="1"/>
    <col min="14344" max="14347" width="11" style="897" customWidth="1"/>
    <col min="14348" max="14348" width="14.453125" style="897" customWidth="1"/>
    <col min="14349" max="14349" width="4.1796875" style="897" customWidth="1"/>
    <col min="14350" max="14350" width="13.453125" style="897" customWidth="1"/>
    <col min="14351" max="14351" width="28.1796875" style="897" customWidth="1"/>
    <col min="14352" max="14352" width="11" style="897" customWidth="1"/>
    <col min="14353" max="14353" width="14.453125" style="897" customWidth="1"/>
    <col min="14354" max="14354" width="4.1796875" style="897" customWidth="1"/>
    <col min="14355" max="14356" width="11" style="897" customWidth="1"/>
    <col min="14357" max="14357" width="14.453125" style="897" customWidth="1"/>
    <col min="14358" max="14358" width="4.1796875" style="897" customWidth="1"/>
    <col min="14359" max="14359" width="14.453125" style="897" customWidth="1"/>
    <col min="14360" max="14577" width="11.453125" style="897"/>
    <col min="14578" max="14578" width="43" style="897" customWidth="1"/>
    <col min="14579" max="14582" width="8.453125" style="897" customWidth="1"/>
    <col min="14583" max="14583" width="34.453125" style="897" customWidth="1"/>
    <col min="14584" max="14584" width="4.453125" style="897" customWidth="1"/>
    <col min="14585" max="14585" width="9.81640625" style="897" customWidth="1"/>
    <col min="14586" max="14586" width="16.453125" style="897" customWidth="1"/>
    <col min="14587" max="14587" width="9.81640625" style="897" customWidth="1"/>
    <col min="14588" max="14589" width="11" style="897" customWidth="1"/>
    <col min="14590" max="14599" width="9.81640625" style="897" customWidth="1"/>
    <col min="14600" max="14603" width="11" style="897" customWidth="1"/>
    <col min="14604" max="14604" width="14.453125" style="897" customWidth="1"/>
    <col min="14605" max="14605" width="4.1796875" style="897" customWidth="1"/>
    <col min="14606" max="14606" width="13.453125" style="897" customWidth="1"/>
    <col min="14607" max="14607" width="28.1796875" style="897" customWidth="1"/>
    <col min="14608" max="14608" width="11" style="897" customWidth="1"/>
    <col min="14609" max="14609" width="14.453125" style="897" customWidth="1"/>
    <col min="14610" max="14610" width="4.1796875" style="897" customWidth="1"/>
    <col min="14611" max="14612" width="11" style="897" customWidth="1"/>
    <col min="14613" max="14613" width="14.453125" style="897" customWidth="1"/>
    <col min="14614" max="14614" width="4.1796875" style="897" customWidth="1"/>
    <col min="14615" max="14615" width="14.453125" style="897" customWidth="1"/>
    <col min="14616" max="14833" width="11.453125" style="897"/>
    <col min="14834" max="14834" width="43" style="897" customWidth="1"/>
    <col min="14835" max="14838" width="8.453125" style="897" customWidth="1"/>
    <col min="14839" max="14839" width="34.453125" style="897" customWidth="1"/>
    <col min="14840" max="14840" width="4.453125" style="897" customWidth="1"/>
    <col min="14841" max="14841" width="9.81640625" style="897" customWidth="1"/>
    <col min="14842" max="14842" width="16.453125" style="897" customWidth="1"/>
    <col min="14843" max="14843" width="9.81640625" style="897" customWidth="1"/>
    <col min="14844" max="14845" width="11" style="897" customWidth="1"/>
    <col min="14846" max="14855" width="9.81640625" style="897" customWidth="1"/>
    <col min="14856" max="14859" width="11" style="897" customWidth="1"/>
    <col min="14860" max="14860" width="14.453125" style="897" customWidth="1"/>
    <col min="14861" max="14861" width="4.1796875" style="897" customWidth="1"/>
    <col min="14862" max="14862" width="13.453125" style="897" customWidth="1"/>
    <col min="14863" max="14863" width="28.1796875" style="897" customWidth="1"/>
    <col min="14864" max="14864" width="11" style="897" customWidth="1"/>
    <col min="14865" max="14865" width="14.453125" style="897" customWidth="1"/>
    <col min="14866" max="14866" width="4.1796875" style="897" customWidth="1"/>
    <col min="14867" max="14868" width="11" style="897" customWidth="1"/>
    <col min="14869" max="14869" width="14.453125" style="897" customWidth="1"/>
    <col min="14870" max="14870" width="4.1796875" style="897" customWidth="1"/>
    <col min="14871" max="14871" width="14.453125" style="897" customWidth="1"/>
    <col min="14872" max="15089" width="11.453125" style="897"/>
    <col min="15090" max="15090" width="43" style="897" customWidth="1"/>
    <col min="15091" max="15094" width="8.453125" style="897" customWidth="1"/>
    <col min="15095" max="15095" width="34.453125" style="897" customWidth="1"/>
    <col min="15096" max="15096" width="4.453125" style="897" customWidth="1"/>
    <col min="15097" max="15097" width="9.81640625" style="897" customWidth="1"/>
    <col min="15098" max="15098" width="16.453125" style="897" customWidth="1"/>
    <col min="15099" max="15099" width="9.81640625" style="897" customWidth="1"/>
    <col min="15100" max="15101" width="11" style="897" customWidth="1"/>
    <col min="15102" max="15111" width="9.81640625" style="897" customWidth="1"/>
    <col min="15112" max="15115" width="11" style="897" customWidth="1"/>
    <col min="15116" max="15116" width="14.453125" style="897" customWidth="1"/>
    <col min="15117" max="15117" width="4.1796875" style="897" customWidth="1"/>
    <col min="15118" max="15118" width="13.453125" style="897" customWidth="1"/>
    <col min="15119" max="15119" width="28.1796875" style="897" customWidth="1"/>
    <col min="15120" max="15120" width="11" style="897" customWidth="1"/>
    <col min="15121" max="15121" width="14.453125" style="897" customWidth="1"/>
    <col min="15122" max="15122" width="4.1796875" style="897" customWidth="1"/>
    <col min="15123" max="15124" width="11" style="897" customWidth="1"/>
    <col min="15125" max="15125" width="14.453125" style="897" customWidth="1"/>
    <col min="15126" max="15126" width="4.1796875" style="897" customWidth="1"/>
    <col min="15127" max="15127" width="14.453125" style="897" customWidth="1"/>
    <col min="15128" max="15345" width="11.453125" style="897"/>
    <col min="15346" max="15346" width="43" style="897" customWidth="1"/>
    <col min="15347" max="15350" width="8.453125" style="897" customWidth="1"/>
    <col min="15351" max="15351" width="34.453125" style="897" customWidth="1"/>
    <col min="15352" max="15352" width="4.453125" style="897" customWidth="1"/>
    <col min="15353" max="15353" width="9.81640625" style="897" customWidth="1"/>
    <col min="15354" max="15354" width="16.453125" style="897" customWidth="1"/>
    <col min="15355" max="15355" width="9.81640625" style="897" customWidth="1"/>
    <col min="15356" max="15357" width="11" style="897" customWidth="1"/>
    <col min="15358" max="15367" width="9.81640625" style="897" customWidth="1"/>
    <col min="15368" max="15371" width="11" style="897" customWidth="1"/>
    <col min="15372" max="15372" width="14.453125" style="897" customWidth="1"/>
    <col min="15373" max="15373" width="4.1796875" style="897" customWidth="1"/>
    <col min="15374" max="15374" width="13.453125" style="897" customWidth="1"/>
    <col min="15375" max="15375" width="28.1796875" style="897" customWidth="1"/>
    <col min="15376" max="15376" width="11" style="897" customWidth="1"/>
    <col min="15377" max="15377" width="14.453125" style="897" customWidth="1"/>
    <col min="15378" max="15378" width="4.1796875" style="897" customWidth="1"/>
    <col min="15379" max="15380" width="11" style="897" customWidth="1"/>
    <col min="15381" max="15381" width="14.453125" style="897" customWidth="1"/>
    <col min="15382" max="15382" width="4.1796875" style="897" customWidth="1"/>
    <col min="15383" max="15383" width="14.453125" style="897" customWidth="1"/>
    <col min="15384" max="15601" width="11.453125" style="897"/>
    <col min="15602" max="15602" width="43" style="897" customWidth="1"/>
    <col min="15603" max="15606" width="8.453125" style="897" customWidth="1"/>
    <col min="15607" max="15607" width="34.453125" style="897" customWidth="1"/>
    <col min="15608" max="15608" width="4.453125" style="897" customWidth="1"/>
    <col min="15609" max="15609" width="9.81640625" style="897" customWidth="1"/>
    <col min="15610" max="15610" width="16.453125" style="897" customWidth="1"/>
    <col min="15611" max="15611" width="9.81640625" style="897" customWidth="1"/>
    <col min="15612" max="15613" width="11" style="897" customWidth="1"/>
    <col min="15614" max="15623" width="9.81640625" style="897" customWidth="1"/>
    <col min="15624" max="15627" width="11" style="897" customWidth="1"/>
    <col min="15628" max="15628" width="14.453125" style="897" customWidth="1"/>
    <col min="15629" max="15629" width="4.1796875" style="897" customWidth="1"/>
    <col min="15630" max="15630" width="13.453125" style="897" customWidth="1"/>
    <col min="15631" max="15631" width="28.1796875" style="897" customWidth="1"/>
    <col min="15632" max="15632" width="11" style="897" customWidth="1"/>
    <col min="15633" max="15633" width="14.453125" style="897" customWidth="1"/>
    <col min="15634" max="15634" width="4.1796875" style="897" customWidth="1"/>
    <col min="15635" max="15636" width="11" style="897" customWidth="1"/>
    <col min="15637" max="15637" width="14.453125" style="897" customWidth="1"/>
    <col min="15638" max="15638" width="4.1796875" style="897" customWidth="1"/>
    <col min="15639" max="15639" width="14.453125" style="897" customWidth="1"/>
    <col min="15640" max="15857" width="11.453125" style="897"/>
    <col min="15858" max="15858" width="43" style="897" customWidth="1"/>
    <col min="15859" max="15862" width="8.453125" style="897" customWidth="1"/>
    <col min="15863" max="15863" width="34.453125" style="897" customWidth="1"/>
    <col min="15864" max="15864" width="4.453125" style="897" customWidth="1"/>
    <col min="15865" max="15865" width="9.81640625" style="897" customWidth="1"/>
    <col min="15866" max="15866" width="16.453125" style="897" customWidth="1"/>
    <col min="15867" max="15867" width="9.81640625" style="897" customWidth="1"/>
    <col min="15868" max="15869" width="11" style="897" customWidth="1"/>
    <col min="15870" max="15879" width="9.81640625" style="897" customWidth="1"/>
    <col min="15880" max="15883" width="11" style="897" customWidth="1"/>
    <col min="15884" max="15884" width="14.453125" style="897" customWidth="1"/>
    <col min="15885" max="15885" width="4.1796875" style="897" customWidth="1"/>
    <col min="15886" max="15886" width="13.453125" style="897" customWidth="1"/>
    <col min="15887" max="15887" width="28.1796875" style="897" customWidth="1"/>
    <col min="15888" max="15888" width="11" style="897" customWidth="1"/>
    <col min="15889" max="15889" width="14.453125" style="897" customWidth="1"/>
    <col min="15890" max="15890" width="4.1796875" style="897" customWidth="1"/>
    <col min="15891" max="15892" width="11" style="897" customWidth="1"/>
    <col min="15893" max="15893" width="14.453125" style="897" customWidth="1"/>
    <col min="15894" max="15894" width="4.1796875" style="897" customWidth="1"/>
    <col min="15895" max="15895" width="14.453125" style="897" customWidth="1"/>
    <col min="15896" max="16113" width="11.453125" style="897"/>
    <col min="16114" max="16114" width="43" style="897" customWidth="1"/>
    <col min="16115" max="16118" width="8.453125" style="897" customWidth="1"/>
    <col min="16119" max="16119" width="34.453125" style="897" customWidth="1"/>
    <col min="16120" max="16120" width="4.453125" style="897" customWidth="1"/>
    <col min="16121" max="16121" width="9.81640625" style="897" customWidth="1"/>
    <col min="16122" max="16122" width="16.453125" style="897" customWidth="1"/>
    <col min="16123" max="16123" width="9.81640625" style="897" customWidth="1"/>
    <col min="16124" max="16125" width="11" style="897" customWidth="1"/>
    <col min="16126" max="16135" width="9.81640625" style="897" customWidth="1"/>
    <col min="16136" max="16139" width="11" style="897" customWidth="1"/>
    <col min="16140" max="16140" width="14.453125" style="897" customWidth="1"/>
    <col min="16141" max="16141" width="4.1796875" style="897" customWidth="1"/>
    <col min="16142" max="16142" width="13.453125" style="897" customWidth="1"/>
    <col min="16143" max="16143" width="28.1796875" style="897" customWidth="1"/>
    <col min="16144" max="16144" width="11" style="897" customWidth="1"/>
    <col min="16145" max="16145" width="14.453125" style="897" customWidth="1"/>
    <col min="16146" max="16146" width="4.1796875" style="897" customWidth="1"/>
    <col min="16147" max="16148" width="11" style="897" customWidth="1"/>
    <col min="16149" max="16149" width="14.453125" style="897" customWidth="1"/>
    <col min="16150" max="16150" width="4.1796875" style="897" customWidth="1"/>
    <col min="16151" max="16151" width="14.453125" style="897" customWidth="1"/>
    <col min="16152" max="16379" width="11.453125" style="897"/>
    <col min="16380" max="16384" width="11.453125" style="897" customWidth="1"/>
  </cols>
  <sheetData>
    <row r="1" spans="1:7" s="867" customFormat="1" ht="24.75" customHeight="1">
      <c r="A1" s="866" t="s">
        <v>872</v>
      </c>
      <c r="D1" s="225"/>
      <c r="E1" s="225"/>
      <c r="F1" s="868" t="s">
        <v>873</v>
      </c>
    </row>
    <row r="2" spans="1:7" s="867" customFormat="1" ht="19" customHeight="1">
      <c r="A2" s="869" t="s">
        <v>263</v>
      </c>
      <c r="D2" s="225"/>
      <c r="E2" s="225"/>
      <c r="F2" s="870"/>
    </row>
    <row r="3" spans="1:7" s="872" customFormat="1" ht="20.25" customHeight="1">
      <c r="A3" s="871" t="s">
        <v>1128</v>
      </c>
      <c r="D3" s="1977" t="s">
        <v>2115</v>
      </c>
      <c r="E3" s="1977"/>
      <c r="F3" s="1977"/>
    </row>
    <row r="4" spans="1:7" s="872" customFormat="1" ht="19" customHeight="1">
      <c r="A4" s="873" t="s">
        <v>2116</v>
      </c>
      <c r="D4" s="225"/>
      <c r="E4" s="225"/>
      <c r="F4" s="874"/>
    </row>
    <row r="5" spans="1:7" s="872" customFormat="1" ht="13" customHeight="1">
      <c r="A5" s="873"/>
      <c r="D5" s="225"/>
      <c r="E5" s="225"/>
      <c r="F5" s="874"/>
    </row>
    <row r="6" spans="1:7" s="867" customFormat="1" ht="13" customHeight="1">
      <c r="B6" s="1978" t="s">
        <v>2309</v>
      </c>
      <c r="C6" s="1978"/>
      <c r="D6" s="1978" t="s">
        <v>1865</v>
      </c>
      <c r="E6" s="1978"/>
      <c r="F6" s="875"/>
    </row>
    <row r="7" spans="1:7" s="867" customFormat="1" ht="13.5" customHeight="1">
      <c r="B7" s="1302" t="s">
        <v>16</v>
      </c>
      <c r="C7" s="1302" t="s">
        <v>278</v>
      </c>
      <c r="D7" s="1302" t="s">
        <v>16</v>
      </c>
      <c r="E7" s="1302" t="s">
        <v>278</v>
      </c>
      <c r="F7" s="876"/>
    </row>
    <row r="8" spans="1:7" s="878" customFormat="1" ht="13.5" customHeight="1">
      <c r="A8" s="877"/>
      <c r="B8" s="1221" t="s">
        <v>15</v>
      </c>
      <c r="C8" s="1222" t="s">
        <v>9</v>
      </c>
      <c r="D8" s="1221" t="s">
        <v>15</v>
      </c>
      <c r="E8" s="1222" t="s">
        <v>9</v>
      </c>
    </row>
    <row r="9" spans="1:7" s="878" customFormat="1" ht="8.15" customHeight="1">
      <c r="A9" s="877"/>
      <c r="B9" s="1223"/>
      <c r="C9" s="1223"/>
      <c r="D9" s="1223"/>
      <c r="E9" s="1223"/>
    </row>
    <row r="10" spans="1:7" s="878" customFormat="1" ht="13" customHeight="1">
      <c r="A10" s="867" t="s">
        <v>2545</v>
      </c>
      <c r="B10" s="1850">
        <v>461</v>
      </c>
      <c r="C10" s="1851">
        <v>241</v>
      </c>
      <c r="D10" s="1850">
        <v>496</v>
      </c>
      <c r="E10" s="1851">
        <v>243</v>
      </c>
      <c r="F10" s="882" t="s">
        <v>2421</v>
      </c>
    </row>
    <row r="11" spans="1:7" s="878" customFormat="1" ht="13" customHeight="1">
      <c r="A11" s="879" t="s">
        <v>1129</v>
      </c>
      <c r="B11" s="1850">
        <v>870</v>
      </c>
      <c r="C11" s="1851">
        <v>434</v>
      </c>
      <c r="D11" s="1850">
        <v>901</v>
      </c>
      <c r="E11" s="1851">
        <v>439</v>
      </c>
      <c r="F11" s="876" t="s">
        <v>1130</v>
      </c>
      <c r="G11" s="827"/>
    </row>
    <row r="12" spans="1:7" s="878" customFormat="1" ht="13" customHeight="1">
      <c r="A12" s="879" t="s">
        <v>1147</v>
      </c>
      <c r="B12" s="1850">
        <v>164</v>
      </c>
      <c r="C12" s="1851">
        <v>113</v>
      </c>
      <c r="D12" s="1850">
        <v>123</v>
      </c>
      <c r="E12" s="1851">
        <v>84</v>
      </c>
      <c r="F12" s="876" t="s">
        <v>1148</v>
      </c>
      <c r="G12" s="827"/>
    </row>
    <row r="13" spans="1:7" s="878" customFormat="1" ht="13" customHeight="1">
      <c r="A13" s="879" t="s">
        <v>1153</v>
      </c>
      <c r="B13" s="1850">
        <v>320</v>
      </c>
      <c r="C13" s="1851">
        <v>220</v>
      </c>
      <c r="D13" s="1850">
        <v>287</v>
      </c>
      <c r="E13" s="1851">
        <v>204</v>
      </c>
      <c r="F13" s="876" t="s">
        <v>1154</v>
      </c>
      <c r="G13" s="827"/>
    </row>
    <row r="14" spans="1:7" s="878" customFormat="1" ht="13" customHeight="1">
      <c r="A14" s="879" t="s">
        <v>1149</v>
      </c>
      <c r="B14" s="1850">
        <v>405</v>
      </c>
      <c r="C14" s="1851">
        <v>266</v>
      </c>
      <c r="D14" s="1850">
        <v>351</v>
      </c>
      <c r="E14" s="1851">
        <v>236</v>
      </c>
      <c r="F14" s="876" t="s">
        <v>1150</v>
      </c>
      <c r="G14" s="827"/>
    </row>
    <row r="15" spans="1:7" s="878" customFormat="1" ht="13" customHeight="1">
      <c r="A15" s="879" t="s">
        <v>2117</v>
      </c>
      <c r="B15" s="1850">
        <v>142</v>
      </c>
      <c r="C15" s="1851">
        <v>91</v>
      </c>
      <c r="D15" s="1850">
        <v>104</v>
      </c>
      <c r="E15" s="1851">
        <v>70</v>
      </c>
      <c r="F15" s="1595" t="s">
        <v>2422</v>
      </c>
    </row>
    <row r="16" spans="1:7" s="878" customFormat="1" ht="13" customHeight="1">
      <c r="A16" s="879" t="s">
        <v>1155</v>
      </c>
      <c r="B16" s="1850">
        <v>776</v>
      </c>
      <c r="C16" s="1851">
        <v>538</v>
      </c>
      <c r="D16" s="1850">
        <v>746</v>
      </c>
      <c r="E16" s="1851">
        <v>517</v>
      </c>
      <c r="F16" s="876" t="s">
        <v>1156</v>
      </c>
      <c r="G16" s="827"/>
    </row>
    <row r="17" spans="1:7" s="878" customFormat="1" ht="13" customHeight="1">
      <c r="A17" s="879" t="s">
        <v>1151</v>
      </c>
      <c r="B17" s="1850">
        <v>316</v>
      </c>
      <c r="C17" s="1851">
        <v>225</v>
      </c>
      <c r="D17" s="1850">
        <v>291</v>
      </c>
      <c r="E17" s="1851">
        <v>207</v>
      </c>
      <c r="F17" s="876" t="s">
        <v>1152</v>
      </c>
      <c r="G17" s="827"/>
    </row>
    <row r="18" spans="1:7" s="878" customFormat="1" ht="13" customHeight="1">
      <c r="A18" s="879" t="s">
        <v>1131</v>
      </c>
      <c r="B18" s="1850">
        <v>541</v>
      </c>
      <c r="C18" s="1851">
        <v>355</v>
      </c>
      <c r="D18" s="1850">
        <v>556</v>
      </c>
      <c r="E18" s="1851">
        <v>353</v>
      </c>
      <c r="F18" s="882" t="s">
        <v>1132</v>
      </c>
      <c r="G18" s="827"/>
    </row>
    <row r="19" spans="1:7" s="878" customFormat="1" ht="13" customHeight="1">
      <c r="A19" s="879" t="s">
        <v>1133</v>
      </c>
      <c r="B19" s="1850">
        <v>131</v>
      </c>
      <c r="C19" s="1851">
        <v>69</v>
      </c>
      <c r="D19" s="1850">
        <v>142</v>
      </c>
      <c r="E19" s="1851">
        <v>71</v>
      </c>
      <c r="F19" s="876" t="s">
        <v>1134</v>
      </c>
      <c r="G19" s="827"/>
    </row>
    <row r="20" spans="1:7" s="878" customFormat="1" ht="13" customHeight="1">
      <c r="A20" s="879" t="s">
        <v>2118</v>
      </c>
      <c r="B20" s="1850">
        <v>964</v>
      </c>
      <c r="C20" s="1851">
        <v>523</v>
      </c>
      <c r="D20" s="1850">
        <v>950</v>
      </c>
      <c r="E20" s="1851">
        <v>493</v>
      </c>
      <c r="F20" s="876" t="s">
        <v>1135</v>
      </c>
      <c r="G20" s="827"/>
    </row>
    <row r="21" spans="1:7" s="878" customFormat="1" ht="13" customHeight="1">
      <c r="A21" s="867" t="s">
        <v>2119</v>
      </c>
      <c r="B21" s="1850">
        <v>402</v>
      </c>
      <c r="C21" s="1851">
        <v>27</v>
      </c>
      <c r="D21" s="1850">
        <v>344</v>
      </c>
      <c r="E21" s="1851">
        <v>28</v>
      </c>
      <c r="F21" s="882" t="s">
        <v>2120</v>
      </c>
    </row>
    <row r="22" spans="1:7" s="878" customFormat="1" ht="13" customHeight="1">
      <c r="A22" s="867" t="s">
        <v>2121</v>
      </c>
      <c r="B22" s="1850">
        <v>384</v>
      </c>
      <c r="C22" s="1851">
        <v>62</v>
      </c>
      <c r="D22" s="1850">
        <v>386</v>
      </c>
      <c r="E22" s="1851">
        <v>66</v>
      </c>
      <c r="F22" s="882" t="s">
        <v>2122</v>
      </c>
    </row>
    <row r="23" spans="1:7" s="878" customFormat="1" ht="13" customHeight="1">
      <c r="A23" s="879" t="s">
        <v>1163</v>
      </c>
      <c r="B23" s="1850">
        <v>435</v>
      </c>
      <c r="C23" s="1851">
        <v>236</v>
      </c>
      <c r="D23" s="1850">
        <v>380</v>
      </c>
      <c r="E23" s="1851">
        <v>211</v>
      </c>
      <c r="F23" s="882" t="s">
        <v>1164</v>
      </c>
    </row>
    <row r="24" spans="1:7" s="878" customFormat="1" ht="13" customHeight="1">
      <c r="A24" s="879" t="s">
        <v>1160</v>
      </c>
      <c r="B24" s="1850"/>
      <c r="C24" s="1851"/>
      <c r="D24" s="1850"/>
      <c r="E24" s="1851"/>
      <c r="F24" s="882" t="s">
        <v>1161</v>
      </c>
    </row>
    <row r="25" spans="1:7" s="878" customFormat="1" ht="13" customHeight="1">
      <c r="A25" s="879" t="s">
        <v>1162</v>
      </c>
      <c r="B25" s="1850">
        <v>1243</v>
      </c>
      <c r="C25" s="1851">
        <v>753</v>
      </c>
      <c r="D25" s="1850">
        <v>1224</v>
      </c>
      <c r="E25" s="1851">
        <v>738</v>
      </c>
      <c r="F25" s="882" t="s">
        <v>2423</v>
      </c>
    </row>
    <row r="26" spans="1:7" s="878" customFormat="1" ht="13" customHeight="1">
      <c r="A26" s="879" t="s">
        <v>1143</v>
      </c>
      <c r="B26" s="1850"/>
      <c r="C26" s="1851"/>
      <c r="D26" s="1850"/>
      <c r="E26" s="1851"/>
      <c r="F26" s="876" t="s">
        <v>1144</v>
      </c>
      <c r="G26" s="827"/>
    </row>
    <row r="27" spans="1:7" s="878" customFormat="1" ht="13" customHeight="1">
      <c r="A27" s="879" t="s">
        <v>1145</v>
      </c>
      <c r="B27" s="1850">
        <v>2012</v>
      </c>
      <c r="C27" s="1851">
        <v>1271</v>
      </c>
      <c r="D27" s="1850">
        <v>1866</v>
      </c>
      <c r="E27" s="1851">
        <v>1188</v>
      </c>
      <c r="F27" s="876" t="s">
        <v>1146</v>
      </c>
      <c r="G27" s="827"/>
    </row>
    <row r="28" spans="1:7" s="878" customFormat="1" ht="13" customHeight="1">
      <c r="A28" s="879" t="s">
        <v>1185</v>
      </c>
      <c r="B28" s="1850"/>
      <c r="C28" s="1851"/>
      <c r="D28" s="1850"/>
      <c r="E28" s="1851"/>
      <c r="F28" s="876" t="s">
        <v>1186</v>
      </c>
    </row>
    <row r="29" spans="1:7" s="878" customFormat="1" ht="13" customHeight="1">
      <c r="A29" s="869" t="s">
        <v>1187</v>
      </c>
      <c r="B29" s="1850">
        <v>176</v>
      </c>
      <c r="C29" s="1851">
        <v>154</v>
      </c>
      <c r="D29" s="1850">
        <v>332</v>
      </c>
      <c r="E29" s="1851">
        <v>253</v>
      </c>
      <c r="F29" s="876" t="s">
        <v>1188</v>
      </c>
    </row>
    <row r="30" spans="1:7" s="878" customFormat="1" ht="13" customHeight="1">
      <c r="A30" s="879" t="s">
        <v>1136</v>
      </c>
      <c r="B30" s="1850"/>
      <c r="C30" s="1851"/>
      <c r="D30" s="1850"/>
      <c r="E30" s="1851"/>
      <c r="F30" s="876" t="s">
        <v>1137</v>
      </c>
      <c r="G30" s="827"/>
    </row>
    <row r="31" spans="1:7" s="878" customFormat="1" ht="13" customHeight="1">
      <c r="A31" s="879" t="s">
        <v>1138</v>
      </c>
      <c r="B31" s="1850">
        <v>745</v>
      </c>
      <c r="C31" s="1851">
        <v>295</v>
      </c>
      <c r="D31" s="1850">
        <v>750</v>
      </c>
      <c r="E31" s="1851">
        <v>302</v>
      </c>
      <c r="F31" s="876" t="s">
        <v>1139</v>
      </c>
      <c r="G31" s="827"/>
    </row>
    <row r="32" spans="1:7" s="878" customFormat="1" ht="13" customHeight="1">
      <c r="A32" s="879" t="s">
        <v>1140</v>
      </c>
      <c r="B32" s="1850"/>
      <c r="C32" s="1851"/>
      <c r="D32" s="1850"/>
      <c r="E32" s="1851"/>
      <c r="F32" s="882" t="s">
        <v>2123</v>
      </c>
      <c r="G32" s="827"/>
    </row>
    <row r="33" spans="1:7" s="878" customFormat="1" ht="13" customHeight="1">
      <c r="A33" s="879" t="s">
        <v>1141</v>
      </c>
      <c r="B33" s="1850">
        <v>652</v>
      </c>
      <c r="C33" s="1851">
        <v>304</v>
      </c>
      <c r="D33" s="1850">
        <v>738</v>
      </c>
      <c r="E33" s="1851">
        <v>345</v>
      </c>
      <c r="F33" s="883" t="s">
        <v>1142</v>
      </c>
      <c r="G33" s="827"/>
    </row>
    <row r="34" spans="1:7" s="878" customFormat="1" ht="13" customHeight="1">
      <c r="A34" s="879" t="s">
        <v>1157</v>
      </c>
      <c r="B34" s="1850">
        <v>232</v>
      </c>
      <c r="C34" s="1851">
        <v>84</v>
      </c>
      <c r="D34" s="1850">
        <v>185</v>
      </c>
      <c r="E34" s="1851">
        <v>53</v>
      </c>
      <c r="F34" s="876" t="s">
        <v>1158</v>
      </c>
      <c r="G34" s="827"/>
    </row>
    <row r="35" spans="1:7" s="878" customFormat="1" ht="13" customHeight="1">
      <c r="A35" s="879" t="s">
        <v>1203</v>
      </c>
      <c r="B35" s="1850">
        <v>153</v>
      </c>
      <c r="C35" s="1851">
        <v>76</v>
      </c>
      <c r="D35" s="1850">
        <v>158</v>
      </c>
      <c r="E35" s="1851">
        <v>90</v>
      </c>
      <c r="F35" s="882" t="s">
        <v>1204</v>
      </c>
    </row>
    <row r="36" spans="1:7" s="878" customFormat="1" ht="13" customHeight="1">
      <c r="A36" s="867" t="s">
        <v>2124</v>
      </c>
      <c r="B36" s="1850">
        <v>229</v>
      </c>
      <c r="C36" s="1851">
        <v>117</v>
      </c>
      <c r="D36" s="1850">
        <v>209</v>
      </c>
      <c r="E36" s="1851">
        <v>104</v>
      </c>
      <c r="F36" s="882" t="s">
        <v>2125</v>
      </c>
    </row>
    <row r="37" spans="1:7" s="878" customFormat="1" ht="13" customHeight="1">
      <c r="A37" s="884" t="s">
        <v>1201</v>
      </c>
      <c r="B37" s="1850">
        <v>130</v>
      </c>
      <c r="C37" s="1851">
        <v>61</v>
      </c>
      <c r="D37" s="1850">
        <v>120</v>
      </c>
      <c r="E37" s="1851">
        <v>59</v>
      </c>
      <c r="F37" s="882" t="s">
        <v>1202</v>
      </c>
    </row>
    <row r="38" spans="1:7" s="878" customFormat="1" ht="13" customHeight="1">
      <c r="A38" s="879" t="s">
        <v>1159</v>
      </c>
      <c r="B38" s="1850">
        <v>13675</v>
      </c>
      <c r="C38" s="1851">
        <v>10211</v>
      </c>
      <c r="D38" s="1850">
        <v>10312</v>
      </c>
      <c r="E38" s="1851">
        <v>7931</v>
      </c>
      <c r="F38" s="876" t="s">
        <v>2492</v>
      </c>
      <c r="G38" s="827"/>
    </row>
    <row r="39" spans="1:7" s="878" customFormat="1" ht="13" customHeight="1">
      <c r="A39" s="884" t="s">
        <v>1169</v>
      </c>
      <c r="B39" s="1850">
        <v>146</v>
      </c>
      <c r="C39" s="1851">
        <v>76</v>
      </c>
      <c r="D39" s="1850">
        <v>100</v>
      </c>
      <c r="E39" s="1851">
        <v>51</v>
      </c>
      <c r="F39" s="885" t="s">
        <v>1170</v>
      </c>
    </row>
    <row r="40" spans="1:7" s="878" customFormat="1" ht="13" customHeight="1">
      <c r="A40" s="879" t="s">
        <v>1173</v>
      </c>
      <c r="B40" s="1850"/>
      <c r="C40" s="1851"/>
      <c r="D40" s="1850"/>
      <c r="E40" s="1851"/>
      <c r="F40" s="882" t="s">
        <v>1174</v>
      </c>
    </row>
    <row r="41" spans="1:7" s="878" customFormat="1" ht="13" customHeight="1">
      <c r="A41" s="879" t="s">
        <v>1175</v>
      </c>
      <c r="B41" s="1850">
        <v>710</v>
      </c>
      <c r="C41" s="1851">
        <v>492</v>
      </c>
      <c r="D41" s="1850">
        <v>630</v>
      </c>
      <c r="E41" s="1851">
        <v>408</v>
      </c>
      <c r="F41" s="882" t="s">
        <v>1176</v>
      </c>
    </row>
    <row r="42" spans="1:7" s="878" customFormat="1" ht="13" customHeight="1">
      <c r="A42" s="879" t="s">
        <v>1173</v>
      </c>
      <c r="B42" s="1850"/>
      <c r="C42" s="1851"/>
      <c r="D42" s="1850"/>
      <c r="E42" s="1851"/>
      <c r="F42" s="882" t="s">
        <v>1174</v>
      </c>
    </row>
    <row r="43" spans="1:7" s="878" customFormat="1" ht="13" customHeight="1">
      <c r="A43" s="879" t="s">
        <v>1177</v>
      </c>
      <c r="B43" s="1850">
        <v>226</v>
      </c>
      <c r="C43" s="1851">
        <v>171</v>
      </c>
      <c r="D43" s="1850">
        <v>202</v>
      </c>
      <c r="E43" s="1851">
        <v>144</v>
      </c>
      <c r="F43" s="882" t="s">
        <v>1178</v>
      </c>
    </row>
    <row r="44" spans="1:7" s="878" customFormat="1" ht="13" customHeight="1">
      <c r="A44" s="879" t="s">
        <v>1179</v>
      </c>
      <c r="B44" s="1850">
        <v>819</v>
      </c>
      <c r="C44" s="1851">
        <v>544</v>
      </c>
      <c r="D44" s="1850">
        <v>906</v>
      </c>
      <c r="E44" s="1851">
        <v>639</v>
      </c>
      <c r="F44" s="876" t="s">
        <v>1180</v>
      </c>
    </row>
    <row r="45" spans="1:7" s="878" customFormat="1" ht="13" customHeight="1">
      <c r="A45" s="879" t="s">
        <v>1171</v>
      </c>
      <c r="B45" s="1850">
        <v>438</v>
      </c>
      <c r="C45" s="1851">
        <v>106</v>
      </c>
      <c r="D45" s="1850">
        <v>438</v>
      </c>
      <c r="E45" s="1851">
        <v>106</v>
      </c>
      <c r="F45" s="885" t="s">
        <v>1172</v>
      </c>
    </row>
    <row r="46" spans="1:7" s="878" customFormat="1" ht="13" customHeight="1">
      <c r="A46" s="879" t="s">
        <v>1181</v>
      </c>
      <c r="B46" s="1850"/>
      <c r="C46" s="1851"/>
      <c r="D46" s="1850"/>
      <c r="E46" s="1851"/>
      <c r="F46" s="882" t="s">
        <v>1182</v>
      </c>
    </row>
    <row r="47" spans="1:7" s="878" customFormat="1" ht="13" customHeight="1">
      <c r="A47" s="879" t="s">
        <v>1183</v>
      </c>
      <c r="B47" s="1850">
        <v>467</v>
      </c>
      <c r="C47" s="1851">
        <v>231</v>
      </c>
      <c r="D47" s="1850">
        <v>479</v>
      </c>
      <c r="E47" s="1851">
        <v>231</v>
      </c>
      <c r="F47" s="882" t="s">
        <v>1184</v>
      </c>
    </row>
    <row r="48" spans="1:7" s="878" customFormat="1" ht="13" customHeight="1">
      <c r="A48" s="867" t="s">
        <v>2126</v>
      </c>
      <c r="B48" s="1850">
        <v>180</v>
      </c>
      <c r="C48" s="1851">
        <v>105</v>
      </c>
      <c r="D48" s="1850">
        <v>166</v>
      </c>
      <c r="E48" s="1851">
        <v>82</v>
      </c>
      <c r="F48" s="882" t="s">
        <v>2127</v>
      </c>
    </row>
    <row r="49" spans="1:6" s="878" customFormat="1" ht="13" customHeight="1">
      <c r="A49" s="879" t="s">
        <v>1189</v>
      </c>
      <c r="B49" s="1850">
        <v>325</v>
      </c>
      <c r="C49" s="1851">
        <v>161</v>
      </c>
      <c r="D49" s="1850">
        <v>324</v>
      </c>
      <c r="E49" s="1851">
        <v>149</v>
      </c>
      <c r="F49" s="876" t="s">
        <v>2434</v>
      </c>
    </row>
    <row r="50" spans="1:6" s="878" customFormat="1" ht="13" customHeight="1">
      <c r="A50" s="869" t="s">
        <v>2128</v>
      </c>
      <c r="B50" s="1850">
        <v>145</v>
      </c>
      <c r="C50" s="1851">
        <v>17</v>
      </c>
      <c r="D50" s="1850">
        <v>148</v>
      </c>
      <c r="E50" s="1851">
        <v>11</v>
      </c>
      <c r="F50" s="882" t="s">
        <v>2129</v>
      </c>
    </row>
    <row r="51" spans="1:6" s="878" customFormat="1" ht="15" customHeight="1">
      <c r="A51" s="879" t="s">
        <v>1205</v>
      </c>
      <c r="B51" s="1850">
        <v>1124</v>
      </c>
      <c r="C51" s="1851">
        <v>309</v>
      </c>
      <c r="D51" s="1850">
        <v>533</v>
      </c>
      <c r="E51" s="1851">
        <v>109</v>
      </c>
      <c r="F51" s="891" t="s">
        <v>1206</v>
      </c>
    </row>
    <row r="52" spans="1:6" s="878" customFormat="1" ht="13" customHeight="1">
      <c r="A52" s="869" t="s">
        <v>2130</v>
      </c>
      <c r="B52" s="1850">
        <v>105</v>
      </c>
      <c r="C52" s="1851">
        <v>12</v>
      </c>
      <c r="D52" s="1850">
        <v>92</v>
      </c>
      <c r="E52" s="1851">
        <v>11</v>
      </c>
      <c r="F52" s="1595" t="s">
        <v>2131</v>
      </c>
    </row>
    <row r="53" spans="1:6" s="878" customFormat="1" ht="13" customHeight="1">
      <c r="A53" s="884" t="s">
        <v>1190</v>
      </c>
      <c r="B53" s="1850">
        <v>287</v>
      </c>
      <c r="C53" s="1851">
        <v>244</v>
      </c>
      <c r="D53" s="1850">
        <v>330</v>
      </c>
      <c r="E53" s="1851">
        <v>279</v>
      </c>
      <c r="F53" s="888" t="s">
        <v>2493</v>
      </c>
    </row>
    <row r="54" spans="1:6" s="878" customFormat="1" ht="13" customHeight="1">
      <c r="A54" s="879" t="s">
        <v>1199</v>
      </c>
      <c r="B54" s="1850">
        <v>120</v>
      </c>
      <c r="C54" s="1851">
        <v>71</v>
      </c>
      <c r="D54" s="1850">
        <v>163</v>
      </c>
      <c r="E54" s="1851">
        <v>96</v>
      </c>
      <c r="F54" s="882" t="s">
        <v>1200</v>
      </c>
    </row>
    <row r="55" spans="1:6" s="878" customFormat="1" ht="13" customHeight="1">
      <c r="A55" s="884" t="s">
        <v>1191</v>
      </c>
      <c r="B55" s="1850"/>
      <c r="C55" s="1851"/>
      <c r="D55" s="1850"/>
      <c r="E55" s="1851"/>
      <c r="F55" s="885" t="s">
        <v>1192</v>
      </c>
    </row>
    <row r="56" spans="1:6" s="878" customFormat="1" ht="13" customHeight="1">
      <c r="A56" s="879" t="s">
        <v>1193</v>
      </c>
      <c r="B56" s="1850">
        <v>110</v>
      </c>
      <c r="C56" s="1851">
        <v>81</v>
      </c>
      <c r="D56" s="1850">
        <v>112</v>
      </c>
      <c r="E56" s="1851">
        <v>82</v>
      </c>
      <c r="F56" s="882" t="s">
        <v>1194</v>
      </c>
    </row>
    <row r="57" spans="1:6" s="878" customFormat="1" ht="13" customHeight="1">
      <c r="A57" s="879" t="s">
        <v>1195</v>
      </c>
      <c r="B57" s="1850"/>
      <c r="C57" s="1851"/>
      <c r="D57" s="1850"/>
      <c r="E57" s="1851"/>
      <c r="F57" s="882" t="s">
        <v>1196</v>
      </c>
    </row>
    <row r="58" spans="1:6" s="878" customFormat="1" ht="13" customHeight="1">
      <c r="A58" s="879" t="s">
        <v>1197</v>
      </c>
      <c r="B58" s="1850">
        <v>113</v>
      </c>
      <c r="C58" s="1851">
        <v>71</v>
      </c>
      <c r="D58" s="1850">
        <v>102</v>
      </c>
      <c r="E58" s="1851">
        <v>71</v>
      </c>
      <c r="F58" s="882" t="s">
        <v>1198</v>
      </c>
    </row>
    <row r="59" spans="1:6" s="878" customFormat="1" ht="13" customHeight="1">
      <c r="A59" s="879" t="s">
        <v>1165</v>
      </c>
      <c r="B59" s="1850"/>
      <c r="C59" s="1851"/>
      <c r="D59" s="1850"/>
      <c r="E59" s="1851"/>
      <c r="F59" s="882" t="s">
        <v>1166</v>
      </c>
    </row>
    <row r="60" spans="1:6" s="878" customFormat="1" ht="13" customHeight="1">
      <c r="A60" s="879" t="s">
        <v>1167</v>
      </c>
      <c r="B60" s="1850">
        <v>264</v>
      </c>
      <c r="C60" s="1851">
        <v>185</v>
      </c>
      <c r="D60" s="1850">
        <v>346</v>
      </c>
      <c r="E60" s="1851">
        <v>249</v>
      </c>
      <c r="F60" s="876" t="s">
        <v>1168</v>
      </c>
    </row>
    <row r="61" spans="1:6" s="878" customFormat="1" ht="13" customHeight="1">
      <c r="A61" s="879" t="s">
        <v>1582</v>
      </c>
      <c r="B61" s="1850">
        <v>132</v>
      </c>
      <c r="C61" s="1851">
        <v>9</v>
      </c>
      <c r="D61" s="1850">
        <v>130</v>
      </c>
      <c r="E61" s="1851">
        <v>4</v>
      </c>
      <c r="F61" s="882" t="s">
        <v>1207</v>
      </c>
    </row>
    <row r="62" spans="1:6" s="893" customFormat="1" ht="32.15" customHeight="1">
      <c r="A62" s="877" t="s">
        <v>460</v>
      </c>
      <c r="B62" s="889">
        <f>SUM(B10:B61)</f>
        <v>31269</v>
      </c>
      <c r="C62" s="889">
        <f>SUM(C10:C61)</f>
        <v>19611</v>
      </c>
      <c r="D62" s="889">
        <f>SUM(D10:D61)</f>
        <v>27152</v>
      </c>
      <c r="E62" s="889">
        <f>SUM(E10:E61)</f>
        <v>17007</v>
      </c>
      <c r="F62" s="892" t="s">
        <v>1127</v>
      </c>
    </row>
    <row r="63" spans="1:6" s="893" customFormat="1" ht="12" customHeight="1">
      <c r="A63" s="877"/>
      <c r="B63" s="894"/>
      <c r="C63" s="894"/>
      <c r="D63" s="894"/>
      <c r="E63" s="894"/>
      <c r="F63" s="892"/>
    </row>
    <row r="64" spans="1:6" s="867" customFormat="1" ht="12" customHeight="1">
      <c r="A64" s="225"/>
      <c r="B64" s="244"/>
      <c r="C64" s="244"/>
      <c r="D64" s="225"/>
      <c r="E64" s="225"/>
      <c r="F64" s="875"/>
    </row>
    <row r="65" spans="1:7" s="867" customFormat="1" ht="12" customHeight="1">
      <c r="A65" s="225"/>
      <c r="B65" s="244"/>
      <c r="C65" s="244"/>
      <c r="D65" s="225"/>
      <c r="E65" s="225"/>
      <c r="F65" s="875"/>
    </row>
    <row r="66" spans="1:7" s="867" customFormat="1" ht="12" customHeight="1">
      <c r="A66" s="895" t="s">
        <v>1208</v>
      </c>
      <c r="B66" s="244"/>
      <c r="C66" s="244"/>
      <c r="D66" s="225"/>
      <c r="E66" s="225"/>
      <c r="F66" s="896" t="s">
        <v>1209</v>
      </c>
    </row>
    <row r="67" spans="1:7" s="797" customFormat="1" ht="13" customHeight="1">
      <c r="A67" s="31" t="s">
        <v>2132</v>
      </c>
      <c r="B67" s="769"/>
      <c r="C67" s="770"/>
      <c r="D67" s="770"/>
      <c r="E67" s="771"/>
      <c r="F67" s="32" t="s">
        <v>1981</v>
      </c>
      <c r="G67" s="110"/>
    </row>
    <row r="68" spans="1:7" s="225" customFormat="1" ht="10" customHeight="1">
      <c r="A68" s="772"/>
      <c r="B68" s="773"/>
      <c r="C68" s="774"/>
      <c r="D68" s="778"/>
      <c r="E68" s="110"/>
      <c r="F68" s="775"/>
      <c r="G68" s="865"/>
    </row>
    <row r="69" spans="1:7" ht="22.5">
      <c r="A69" s="866"/>
      <c r="B69" s="867"/>
      <c r="C69" s="867"/>
      <c r="D69" s="225"/>
      <c r="E69" s="225"/>
      <c r="F69" s="868"/>
    </row>
    <row r="70" spans="1:7" s="867" customFormat="1" ht="12.75" customHeight="1">
      <c r="A70" s="869"/>
      <c r="D70" s="225"/>
      <c r="E70" s="225"/>
      <c r="F70" s="870"/>
    </row>
    <row r="71" spans="1:7" ht="12.75" customHeight="1">
      <c r="A71" s="871"/>
      <c r="B71" s="872"/>
      <c r="C71" s="872"/>
      <c r="D71" s="1977"/>
      <c r="E71" s="1977"/>
      <c r="F71" s="1977"/>
    </row>
    <row r="72" spans="1:7" ht="12.75" customHeight="1">
      <c r="A72" s="873"/>
      <c r="B72" s="872"/>
      <c r="C72" s="872"/>
      <c r="D72" s="225"/>
      <c r="E72" s="225"/>
      <c r="F72" s="874"/>
    </row>
    <row r="73" spans="1:7" ht="12.75" customHeight="1">
      <c r="A73" s="873"/>
      <c r="B73" s="872"/>
      <c r="C73" s="872"/>
      <c r="D73" s="225"/>
      <c r="E73" s="225"/>
      <c r="F73" s="874"/>
    </row>
    <row r="74" spans="1:7" ht="12.75" customHeight="1">
      <c r="A74" s="867"/>
      <c r="B74" s="1978"/>
      <c r="C74" s="1978"/>
      <c r="D74" s="1978"/>
      <c r="E74" s="1978"/>
      <c r="F74" s="875"/>
    </row>
    <row r="75" spans="1:7" ht="12.75" customHeight="1">
      <c r="A75" s="867"/>
      <c r="B75" s="1302"/>
      <c r="C75" s="1302"/>
      <c r="D75" s="1302"/>
      <c r="E75" s="1302"/>
      <c r="F75" s="876"/>
    </row>
    <row r="76" spans="1:7" ht="12.75" customHeight="1">
      <c r="A76" s="877"/>
      <c r="B76" s="1221"/>
      <c r="C76" s="1222"/>
      <c r="D76" s="1221"/>
      <c r="E76" s="1222"/>
      <c r="F76" s="878"/>
    </row>
    <row r="77" spans="1:7" ht="12.75" customHeight="1">
      <c r="A77" s="877"/>
      <c r="B77" s="1223"/>
      <c r="C77" s="1223"/>
      <c r="D77" s="1223"/>
      <c r="E77" s="1223"/>
      <c r="F77" s="878"/>
    </row>
    <row r="78" spans="1:7" ht="12.75" customHeight="1">
      <c r="A78" s="879"/>
      <c r="B78" s="880"/>
      <c r="C78" s="880"/>
      <c r="D78" s="880"/>
      <c r="E78" s="881"/>
      <c r="F78" s="876"/>
    </row>
    <row r="79" spans="1:7" ht="14">
      <c r="A79" s="879"/>
      <c r="B79" s="880"/>
      <c r="C79" s="880"/>
      <c r="D79" s="880"/>
      <c r="E79" s="881"/>
      <c r="F79" s="882"/>
    </row>
    <row r="80" spans="1:7" ht="14">
      <c r="A80" s="879"/>
      <c r="B80" s="880"/>
      <c r="C80" s="880"/>
      <c r="D80" s="880"/>
      <c r="E80" s="881"/>
      <c r="F80" s="876"/>
    </row>
    <row r="81" spans="1:6" ht="14">
      <c r="A81" s="879"/>
      <c r="B81" s="880"/>
      <c r="C81" s="880"/>
      <c r="D81" s="880"/>
      <c r="E81" s="881"/>
      <c r="F81" s="876"/>
    </row>
    <row r="82" spans="1:6" ht="14">
      <c r="A82" s="879"/>
      <c r="B82" s="880"/>
      <c r="C82" s="881"/>
      <c r="D82" s="880"/>
      <c r="E82" s="881"/>
      <c r="F82" s="876"/>
    </row>
    <row r="83" spans="1:6" ht="14">
      <c r="A83" s="879"/>
      <c r="B83" s="880"/>
      <c r="C83" s="880"/>
      <c r="D83" s="880"/>
      <c r="E83" s="881"/>
      <c r="F83" s="876"/>
    </row>
    <row r="84" spans="1:6" ht="14">
      <c r="A84" s="879"/>
      <c r="B84" s="880"/>
      <c r="C84" s="881"/>
      <c r="D84" s="880"/>
      <c r="E84" s="881"/>
      <c r="F84" s="882"/>
    </row>
    <row r="85" spans="1:6" ht="14">
      <c r="A85" s="879"/>
      <c r="B85" s="880"/>
      <c r="C85" s="880"/>
      <c r="D85" s="880"/>
      <c r="E85" s="881"/>
      <c r="F85" s="883"/>
    </row>
    <row r="86" spans="1:6" ht="14">
      <c r="A86" s="879"/>
      <c r="B86" s="880"/>
      <c r="C86" s="881"/>
      <c r="D86" s="880"/>
      <c r="E86" s="881"/>
      <c r="F86" s="876"/>
    </row>
    <row r="87" spans="1:6" ht="14">
      <c r="A87" s="879"/>
      <c r="B87" s="880"/>
      <c r="C87" s="880"/>
      <c r="D87" s="880"/>
      <c r="E87" s="881"/>
      <c r="F87" s="876"/>
    </row>
    <row r="88" spans="1:6" ht="14">
      <c r="A88" s="879"/>
      <c r="B88" s="880"/>
      <c r="C88" s="880"/>
      <c r="D88" s="880"/>
      <c r="E88" s="881"/>
      <c r="F88" s="876"/>
    </row>
    <row r="89" spans="1:6" ht="14">
      <c r="A89" s="879"/>
      <c r="B89" s="880"/>
      <c r="C89" s="880"/>
      <c r="D89" s="880"/>
      <c r="E89" s="881"/>
      <c r="F89" s="876"/>
    </row>
    <row r="90" spans="1:6" ht="14">
      <c r="A90" s="879"/>
      <c r="B90" s="880"/>
      <c r="C90" s="880"/>
      <c r="D90" s="880"/>
      <c r="E90" s="881"/>
      <c r="F90" s="876"/>
    </row>
    <row r="91" spans="1:6" ht="14">
      <c r="A91" s="879"/>
      <c r="B91" s="880"/>
      <c r="C91" s="880"/>
      <c r="D91" s="880"/>
      <c r="E91" s="881"/>
      <c r="F91" s="876"/>
    </row>
    <row r="92" spans="1:6" ht="14">
      <c r="A92" s="879"/>
      <c r="B92" s="880"/>
      <c r="C92" s="880"/>
      <c r="D92" s="880"/>
      <c r="E92" s="881"/>
      <c r="F92" s="876"/>
    </row>
    <row r="93" spans="1:6" ht="14">
      <c r="A93" s="879"/>
      <c r="B93" s="880"/>
      <c r="C93" s="880"/>
      <c r="D93" s="880"/>
      <c r="E93" s="881"/>
      <c r="F93" s="876"/>
    </row>
    <row r="94" spans="1:6" ht="14">
      <c r="A94" s="879"/>
      <c r="B94" s="1473"/>
      <c r="C94" s="1473"/>
      <c r="D94" s="880"/>
      <c r="E94" s="881"/>
      <c r="F94" s="1474"/>
    </row>
    <row r="95" spans="1:6" ht="14">
      <c r="A95" s="879"/>
      <c r="B95" s="880"/>
      <c r="C95" s="881"/>
      <c r="D95" s="880"/>
      <c r="E95" s="881"/>
      <c r="F95" s="882"/>
    </row>
    <row r="96" spans="1:6" ht="14">
      <c r="A96" s="879"/>
      <c r="B96" s="880"/>
      <c r="C96" s="880"/>
      <c r="D96" s="880"/>
      <c r="E96" s="881"/>
      <c r="F96" s="882"/>
    </row>
    <row r="97" spans="1:6" ht="17.149999999999999" customHeight="1">
      <c r="A97" s="879"/>
      <c r="B97" s="880"/>
      <c r="C97" s="880"/>
      <c r="D97" s="880"/>
      <c r="E97" s="881"/>
      <c r="F97" s="882"/>
    </row>
    <row r="98" spans="1:6" ht="17.149999999999999" customHeight="1">
      <c r="A98" s="879"/>
      <c r="B98" s="880"/>
      <c r="C98" s="881"/>
      <c r="D98" s="880"/>
      <c r="E98" s="881"/>
      <c r="F98" s="882"/>
    </row>
    <row r="99" spans="1:6" ht="14.15" customHeight="1">
      <c r="A99" s="879"/>
      <c r="B99" s="880"/>
      <c r="C99" s="880"/>
      <c r="D99" s="880"/>
      <c r="E99" s="881"/>
      <c r="F99" s="876"/>
    </row>
    <row r="100" spans="1:6" ht="14">
      <c r="A100" s="884"/>
      <c r="B100" s="880"/>
      <c r="C100" s="880"/>
      <c r="D100" s="880"/>
      <c r="E100" s="881"/>
      <c r="F100" s="885"/>
    </row>
    <row r="101" spans="1:6" ht="14">
      <c r="A101" s="879"/>
      <c r="B101" s="880"/>
      <c r="C101" s="880"/>
      <c r="D101" s="880"/>
      <c r="E101" s="881"/>
      <c r="F101" s="885"/>
    </row>
    <row r="102" spans="1:6" ht="14">
      <c r="A102" s="879"/>
      <c r="B102" s="880"/>
      <c r="C102" s="881"/>
      <c r="D102" s="880"/>
      <c r="E102" s="881"/>
      <c r="F102" s="882"/>
    </row>
    <row r="103" spans="1:6" ht="14">
      <c r="A103" s="879"/>
      <c r="B103" s="880"/>
      <c r="C103" s="880"/>
      <c r="D103" s="880"/>
      <c r="E103" s="881"/>
      <c r="F103" s="882"/>
    </row>
    <row r="104" spans="1:6" ht="14">
      <c r="A104" s="879"/>
      <c r="B104" s="1224"/>
      <c r="C104" s="1224"/>
      <c r="D104" s="1224"/>
      <c r="E104" s="1224"/>
      <c r="F104" s="882"/>
    </row>
    <row r="105" spans="1:6" ht="14">
      <c r="A105" s="879"/>
      <c r="B105" s="880"/>
      <c r="C105" s="880"/>
      <c r="D105" s="880"/>
      <c r="E105" s="881"/>
      <c r="F105" s="882"/>
    </row>
    <row r="106" spans="1:6" ht="14">
      <c r="A106" s="879"/>
      <c r="B106" s="880"/>
      <c r="C106" s="880"/>
      <c r="D106" s="880"/>
      <c r="E106" s="881"/>
      <c r="F106" s="876"/>
    </row>
    <row r="107" spans="1:6" ht="14">
      <c r="A107" s="879"/>
      <c r="B107" s="880"/>
      <c r="C107" s="881"/>
      <c r="D107" s="880"/>
      <c r="E107" s="881"/>
      <c r="F107" s="1475"/>
    </row>
    <row r="108" spans="1:6" ht="14">
      <c r="A108" s="879"/>
      <c r="B108" s="1473"/>
      <c r="C108" s="1473"/>
      <c r="D108" s="880"/>
      <c r="E108" s="881"/>
      <c r="F108" s="1475"/>
    </row>
    <row r="109" spans="1:6" ht="14">
      <c r="A109" s="879"/>
      <c r="B109" s="880"/>
      <c r="C109" s="881"/>
      <c r="D109" s="880"/>
      <c r="E109" s="881"/>
      <c r="F109" s="876"/>
    </row>
    <row r="110" spans="1:6" ht="14">
      <c r="A110" s="869"/>
      <c r="B110" s="880"/>
      <c r="C110" s="880"/>
      <c r="D110" s="886"/>
      <c r="E110" s="887"/>
      <c r="F110" s="876"/>
    </row>
    <row r="111" spans="1:6" ht="14">
      <c r="A111" s="879"/>
      <c r="B111" s="880"/>
      <c r="C111" s="880"/>
      <c r="D111" s="886"/>
      <c r="E111" s="887"/>
      <c r="F111" s="876"/>
    </row>
    <row r="112" spans="1:6" ht="14">
      <c r="A112" s="884"/>
      <c r="B112" s="880"/>
      <c r="C112" s="880"/>
      <c r="D112" s="886"/>
      <c r="E112" s="887"/>
      <c r="F112" s="888"/>
    </row>
    <row r="113" spans="1:6" ht="14">
      <c r="A113" s="884"/>
      <c r="B113" s="886"/>
      <c r="C113" s="887"/>
      <c r="D113" s="886"/>
      <c r="E113" s="887"/>
      <c r="F113" s="885"/>
    </row>
    <row r="114" spans="1:6" ht="14">
      <c r="A114" s="879"/>
      <c r="B114" s="880"/>
      <c r="C114" s="880"/>
      <c r="D114" s="880"/>
      <c r="E114" s="881"/>
      <c r="F114" s="882"/>
    </row>
    <row r="115" spans="1:6" ht="14">
      <c r="A115" s="879"/>
      <c r="B115" s="880"/>
      <c r="C115" s="881"/>
      <c r="D115" s="880"/>
      <c r="E115" s="881"/>
      <c r="F115" s="882"/>
    </row>
    <row r="116" spans="1:6" ht="14">
      <c r="A116" s="879"/>
      <c r="B116" s="880"/>
      <c r="C116" s="880"/>
      <c r="D116" s="880"/>
      <c r="E116" s="881"/>
      <c r="F116" s="882"/>
    </row>
    <row r="117" spans="1:6" ht="14.15" customHeight="1">
      <c r="A117" s="879"/>
      <c r="B117" s="880"/>
      <c r="C117" s="880"/>
      <c r="D117" s="880"/>
      <c r="E117" s="881"/>
      <c r="F117" s="882"/>
    </row>
    <row r="118" spans="1:6" ht="14">
      <c r="A118" s="867"/>
      <c r="B118" s="880"/>
      <c r="C118" s="880"/>
      <c r="D118" s="880"/>
      <c r="E118" s="881"/>
      <c r="F118" s="882"/>
    </row>
    <row r="119" spans="1:6" ht="14">
      <c r="A119" s="867"/>
      <c r="B119" s="880"/>
      <c r="C119" s="880"/>
      <c r="D119" s="880"/>
      <c r="E119" s="881"/>
      <c r="F119" s="882"/>
    </row>
    <row r="120" spans="1:6" ht="14">
      <c r="A120" s="867"/>
      <c r="B120" s="880"/>
      <c r="C120" s="880"/>
      <c r="D120" s="880"/>
      <c r="E120" s="881"/>
      <c r="F120" s="882"/>
    </row>
    <row r="121" spans="1:6" ht="14">
      <c r="A121" s="867"/>
      <c r="B121" s="880"/>
      <c r="C121" s="880"/>
      <c r="D121" s="880"/>
      <c r="E121" s="881"/>
      <c r="F121" s="882"/>
    </row>
    <row r="122" spans="1:6" ht="14">
      <c r="A122" s="867"/>
      <c r="B122" s="880"/>
      <c r="C122" s="880"/>
      <c r="D122" s="880"/>
      <c r="E122" s="881"/>
      <c r="F122" s="882"/>
    </row>
    <row r="123" spans="1:6" ht="14">
      <c r="A123" s="884"/>
      <c r="B123" s="880"/>
      <c r="C123" s="880"/>
      <c r="D123" s="889"/>
      <c r="E123" s="890"/>
      <c r="F123" s="882"/>
    </row>
    <row r="124" spans="1:6" ht="14">
      <c r="A124" s="879"/>
      <c r="B124" s="880"/>
      <c r="C124" s="880"/>
      <c r="D124" s="889"/>
      <c r="E124" s="890"/>
      <c r="F124" s="882"/>
    </row>
    <row r="125" spans="1:6" ht="14">
      <c r="A125" s="879"/>
      <c r="B125" s="880"/>
      <c r="C125" s="880"/>
      <c r="D125" s="889"/>
      <c r="E125" s="890"/>
      <c r="F125" s="891"/>
    </row>
    <row r="126" spans="1:6" ht="14">
      <c r="A126" s="879"/>
      <c r="B126" s="880"/>
      <c r="C126" s="880"/>
      <c r="D126" s="889"/>
      <c r="E126" s="890"/>
      <c r="F126" s="882"/>
    </row>
    <row r="127" spans="1:6">
      <c r="A127" s="225"/>
      <c r="B127" s="244"/>
      <c r="C127" s="244"/>
      <c r="D127" s="225"/>
      <c r="E127" s="225"/>
      <c r="F127" s="875"/>
    </row>
    <row r="128" spans="1:6">
      <c r="A128" s="225"/>
      <c r="B128" s="244"/>
      <c r="C128" s="244"/>
      <c r="D128" s="225"/>
      <c r="E128" s="225"/>
      <c r="F128" s="875"/>
    </row>
    <row r="129" spans="1:6">
      <c r="A129" s="225"/>
      <c r="B129" s="244"/>
      <c r="C129" s="244"/>
      <c r="D129" s="225"/>
      <c r="E129" s="225"/>
      <c r="F129" s="875"/>
    </row>
    <row r="130" spans="1:6">
      <c r="A130" s="225"/>
      <c r="B130" s="244"/>
      <c r="C130" s="244"/>
      <c r="D130" s="225"/>
      <c r="E130" s="225"/>
      <c r="F130" s="875"/>
    </row>
    <row r="131" spans="1:6">
      <c r="A131" s="772"/>
      <c r="B131" s="773"/>
      <c r="C131" s="774"/>
      <c r="D131" s="778"/>
      <c r="F131" s="775"/>
    </row>
  </sheetData>
  <mergeCells count="6">
    <mergeCell ref="D3:F3"/>
    <mergeCell ref="B6:C6"/>
    <mergeCell ref="D6:E6"/>
    <mergeCell ref="D71:F71"/>
    <mergeCell ref="B74:C74"/>
    <mergeCell ref="D74:E74"/>
  </mergeCells>
  <printOptions gridLinesSet="0"/>
  <pageMargins left="0.78740157480314965" right="0.1953125" top="1.1811023622047245" bottom="0.875" header="0.51181102362204722" footer="0.51181102362204722"/>
  <pageSetup paperSize="9" scale="75" pageOrder="overThenDown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syncVertical="1" syncRef="A46">
    <tabColor rgb="FFFFFF00"/>
  </sheetPr>
  <dimension ref="A1:J69"/>
  <sheetViews>
    <sheetView showGridLines="0" view="pageLayout" topLeftCell="A46" workbookViewId="0">
      <selection activeCell="F15" sqref="F15"/>
    </sheetView>
  </sheetViews>
  <sheetFormatPr defaultColWidth="11" defaultRowHeight="13"/>
  <cols>
    <col min="1" max="1" width="37.453125" style="939" customWidth="1"/>
    <col min="2" max="2" width="11.453125" style="939" customWidth="1"/>
    <col min="3" max="3" width="9.453125" style="965" customWidth="1"/>
    <col min="4" max="4" width="8.81640625" style="939" customWidth="1"/>
    <col min="5" max="5" width="5.453125" style="939" customWidth="1"/>
    <col min="6" max="6" width="7.54296875" style="939" customWidth="1"/>
    <col min="7" max="7" width="6" style="939" customWidth="1"/>
    <col min="8" max="8" width="29.81640625" style="939" customWidth="1"/>
    <col min="9" max="9" width="2.54296875" style="939" customWidth="1"/>
    <col min="10" max="10" width="32.54296875" style="939" customWidth="1"/>
    <col min="11" max="25" width="11" style="939" customWidth="1"/>
    <col min="26" max="26" width="37.453125" style="939" customWidth="1"/>
    <col min="27" max="28" width="11" style="939" customWidth="1"/>
    <col min="29" max="38" width="9.81640625" style="939" customWidth="1"/>
    <col min="39" max="42" width="11" style="939" customWidth="1"/>
    <col min="43" max="43" width="14.453125" style="939" customWidth="1"/>
    <col min="44" max="44" width="4.1796875" style="939" customWidth="1"/>
    <col min="45" max="45" width="13.453125" style="939" customWidth="1"/>
    <col min="46" max="46" width="28.1796875" style="939" customWidth="1"/>
    <col min="47" max="47" width="11" style="939" customWidth="1"/>
    <col min="48" max="48" width="14.453125" style="939" customWidth="1"/>
    <col min="49" max="49" width="4.1796875" style="939" customWidth="1"/>
    <col min="50" max="51" width="11" style="939" customWidth="1"/>
    <col min="52" max="52" width="14.453125" style="939" customWidth="1"/>
    <col min="53" max="53" width="4.1796875" style="939" customWidth="1"/>
    <col min="54" max="54" width="14.453125" style="939" customWidth="1"/>
    <col min="55" max="250" width="11" style="939"/>
    <col min="251" max="251" width="33.81640625" style="939" customWidth="1"/>
    <col min="252" max="252" width="10" style="939" customWidth="1"/>
    <col min="253" max="253" width="8.81640625" style="939" customWidth="1"/>
    <col min="254" max="254" width="6.81640625" style="939" customWidth="1"/>
    <col min="255" max="255" width="5.453125" style="939" customWidth="1"/>
    <col min="256" max="257" width="7.54296875" style="939" customWidth="1"/>
    <col min="258" max="258" width="30.1796875" style="939" customWidth="1"/>
    <col min="259" max="259" width="2.54296875" style="939" customWidth="1"/>
    <col min="260" max="260" width="19.453125" style="939" customWidth="1"/>
    <col min="261" max="265" width="9.453125" style="939" customWidth="1"/>
    <col min="266" max="266" width="32.54296875" style="939" customWidth="1"/>
    <col min="267" max="281" width="11" style="939" customWidth="1"/>
    <col min="282" max="282" width="37.453125" style="939" customWidth="1"/>
    <col min="283" max="284" width="11" style="939" customWidth="1"/>
    <col min="285" max="294" width="9.81640625" style="939" customWidth="1"/>
    <col min="295" max="298" width="11" style="939" customWidth="1"/>
    <col min="299" max="299" width="14.453125" style="939" customWidth="1"/>
    <col min="300" max="300" width="4.1796875" style="939" customWidth="1"/>
    <col min="301" max="301" width="13.453125" style="939" customWidth="1"/>
    <col min="302" max="302" width="28.1796875" style="939" customWidth="1"/>
    <col min="303" max="303" width="11" style="939" customWidth="1"/>
    <col min="304" max="304" width="14.453125" style="939" customWidth="1"/>
    <col min="305" max="305" width="4.1796875" style="939" customWidth="1"/>
    <col min="306" max="307" width="11" style="939" customWidth="1"/>
    <col min="308" max="308" width="14.453125" style="939" customWidth="1"/>
    <col min="309" max="309" width="4.1796875" style="939" customWidth="1"/>
    <col min="310" max="310" width="14.453125" style="939" customWidth="1"/>
    <col min="311" max="506" width="11" style="939"/>
    <col min="507" max="507" width="33.81640625" style="939" customWidth="1"/>
    <col min="508" max="508" width="10" style="939" customWidth="1"/>
    <col min="509" max="509" width="8.81640625" style="939" customWidth="1"/>
    <col min="510" max="510" width="6.81640625" style="939" customWidth="1"/>
    <col min="511" max="511" width="5.453125" style="939" customWidth="1"/>
    <col min="512" max="513" width="7.54296875" style="939" customWidth="1"/>
    <col min="514" max="514" width="30.1796875" style="939" customWidth="1"/>
    <col min="515" max="515" width="2.54296875" style="939" customWidth="1"/>
    <col min="516" max="516" width="19.453125" style="939" customWidth="1"/>
    <col min="517" max="521" width="9.453125" style="939" customWidth="1"/>
    <col min="522" max="522" width="32.54296875" style="939" customWidth="1"/>
    <col min="523" max="537" width="11" style="939" customWidth="1"/>
    <col min="538" max="538" width="37.453125" style="939" customWidth="1"/>
    <col min="539" max="540" width="11" style="939" customWidth="1"/>
    <col min="541" max="550" width="9.81640625" style="939" customWidth="1"/>
    <col min="551" max="554" width="11" style="939" customWidth="1"/>
    <col min="555" max="555" width="14.453125" style="939" customWidth="1"/>
    <col min="556" max="556" width="4.1796875" style="939" customWidth="1"/>
    <col min="557" max="557" width="13.453125" style="939" customWidth="1"/>
    <col min="558" max="558" width="28.1796875" style="939" customWidth="1"/>
    <col min="559" max="559" width="11" style="939" customWidth="1"/>
    <col min="560" max="560" width="14.453125" style="939" customWidth="1"/>
    <col min="561" max="561" width="4.1796875" style="939" customWidth="1"/>
    <col min="562" max="563" width="11" style="939" customWidth="1"/>
    <col min="564" max="564" width="14.453125" style="939" customWidth="1"/>
    <col min="565" max="565" width="4.1796875" style="939" customWidth="1"/>
    <col min="566" max="566" width="14.453125" style="939" customWidth="1"/>
    <col min="567" max="762" width="11" style="939"/>
    <col min="763" max="763" width="33.81640625" style="939" customWidth="1"/>
    <col min="764" max="764" width="10" style="939" customWidth="1"/>
    <col min="765" max="765" width="8.81640625" style="939" customWidth="1"/>
    <col min="766" max="766" width="6.81640625" style="939" customWidth="1"/>
    <col min="767" max="767" width="5.453125" style="939" customWidth="1"/>
    <col min="768" max="769" width="7.54296875" style="939" customWidth="1"/>
    <col min="770" max="770" width="30.1796875" style="939" customWidth="1"/>
    <col min="771" max="771" width="2.54296875" style="939" customWidth="1"/>
    <col min="772" max="772" width="19.453125" style="939" customWidth="1"/>
    <col min="773" max="777" width="9.453125" style="939" customWidth="1"/>
    <col min="778" max="778" width="32.54296875" style="939" customWidth="1"/>
    <col min="779" max="793" width="11" style="939" customWidth="1"/>
    <col min="794" max="794" width="37.453125" style="939" customWidth="1"/>
    <col min="795" max="796" width="11" style="939" customWidth="1"/>
    <col min="797" max="806" width="9.81640625" style="939" customWidth="1"/>
    <col min="807" max="810" width="11" style="939" customWidth="1"/>
    <col min="811" max="811" width="14.453125" style="939" customWidth="1"/>
    <col min="812" max="812" width="4.1796875" style="939" customWidth="1"/>
    <col min="813" max="813" width="13.453125" style="939" customWidth="1"/>
    <col min="814" max="814" width="28.1796875" style="939" customWidth="1"/>
    <col min="815" max="815" width="11" style="939" customWidth="1"/>
    <col min="816" max="816" width="14.453125" style="939" customWidth="1"/>
    <col min="817" max="817" width="4.1796875" style="939" customWidth="1"/>
    <col min="818" max="819" width="11" style="939" customWidth="1"/>
    <col min="820" max="820" width="14.453125" style="939" customWidth="1"/>
    <col min="821" max="821" width="4.1796875" style="939" customWidth="1"/>
    <col min="822" max="822" width="14.453125" style="939" customWidth="1"/>
    <col min="823" max="1018" width="11" style="939"/>
    <col min="1019" max="1019" width="33.81640625" style="939" customWidth="1"/>
    <col min="1020" max="1020" width="10" style="939" customWidth="1"/>
    <col min="1021" max="1021" width="8.81640625" style="939" customWidth="1"/>
    <col min="1022" max="1022" width="6.81640625" style="939" customWidth="1"/>
    <col min="1023" max="1023" width="5.453125" style="939" customWidth="1"/>
    <col min="1024" max="1025" width="7.54296875" style="939" customWidth="1"/>
    <col min="1026" max="1026" width="30.1796875" style="939" customWidth="1"/>
    <col min="1027" max="1027" width="2.54296875" style="939" customWidth="1"/>
    <col min="1028" max="1028" width="19.453125" style="939" customWidth="1"/>
    <col min="1029" max="1033" width="9.453125" style="939" customWidth="1"/>
    <col min="1034" max="1034" width="32.54296875" style="939" customWidth="1"/>
    <col min="1035" max="1049" width="11" style="939" customWidth="1"/>
    <col min="1050" max="1050" width="37.453125" style="939" customWidth="1"/>
    <col min="1051" max="1052" width="11" style="939" customWidth="1"/>
    <col min="1053" max="1062" width="9.81640625" style="939" customWidth="1"/>
    <col min="1063" max="1066" width="11" style="939" customWidth="1"/>
    <col min="1067" max="1067" width="14.453125" style="939" customWidth="1"/>
    <col min="1068" max="1068" width="4.1796875" style="939" customWidth="1"/>
    <col min="1069" max="1069" width="13.453125" style="939" customWidth="1"/>
    <col min="1070" max="1070" width="28.1796875" style="939" customWidth="1"/>
    <col min="1071" max="1071" width="11" style="939" customWidth="1"/>
    <col min="1072" max="1072" width="14.453125" style="939" customWidth="1"/>
    <col min="1073" max="1073" width="4.1796875" style="939" customWidth="1"/>
    <col min="1074" max="1075" width="11" style="939" customWidth="1"/>
    <col min="1076" max="1076" width="14.453125" style="939" customWidth="1"/>
    <col min="1077" max="1077" width="4.1796875" style="939" customWidth="1"/>
    <col min="1078" max="1078" width="14.453125" style="939" customWidth="1"/>
    <col min="1079" max="1274" width="11" style="939"/>
    <col min="1275" max="1275" width="33.81640625" style="939" customWidth="1"/>
    <col min="1276" max="1276" width="10" style="939" customWidth="1"/>
    <col min="1277" max="1277" width="8.81640625" style="939" customWidth="1"/>
    <col min="1278" max="1278" width="6.81640625" style="939" customWidth="1"/>
    <col min="1279" max="1279" width="5.453125" style="939" customWidth="1"/>
    <col min="1280" max="1281" width="7.54296875" style="939" customWidth="1"/>
    <col min="1282" max="1282" width="30.1796875" style="939" customWidth="1"/>
    <col min="1283" max="1283" width="2.54296875" style="939" customWidth="1"/>
    <col min="1284" max="1284" width="19.453125" style="939" customWidth="1"/>
    <col min="1285" max="1289" width="9.453125" style="939" customWidth="1"/>
    <col min="1290" max="1290" width="32.54296875" style="939" customWidth="1"/>
    <col min="1291" max="1305" width="11" style="939" customWidth="1"/>
    <col min="1306" max="1306" width="37.453125" style="939" customWidth="1"/>
    <col min="1307" max="1308" width="11" style="939" customWidth="1"/>
    <col min="1309" max="1318" width="9.81640625" style="939" customWidth="1"/>
    <col min="1319" max="1322" width="11" style="939" customWidth="1"/>
    <col min="1323" max="1323" width="14.453125" style="939" customWidth="1"/>
    <col min="1324" max="1324" width="4.1796875" style="939" customWidth="1"/>
    <col min="1325" max="1325" width="13.453125" style="939" customWidth="1"/>
    <col min="1326" max="1326" width="28.1796875" style="939" customWidth="1"/>
    <col min="1327" max="1327" width="11" style="939" customWidth="1"/>
    <col min="1328" max="1328" width="14.453125" style="939" customWidth="1"/>
    <col min="1329" max="1329" width="4.1796875" style="939" customWidth="1"/>
    <col min="1330" max="1331" width="11" style="939" customWidth="1"/>
    <col min="1332" max="1332" width="14.453125" style="939" customWidth="1"/>
    <col min="1333" max="1333" width="4.1796875" style="939" customWidth="1"/>
    <col min="1334" max="1334" width="14.453125" style="939" customWidth="1"/>
    <col min="1335" max="1530" width="11" style="939"/>
    <col min="1531" max="1531" width="33.81640625" style="939" customWidth="1"/>
    <col min="1532" max="1532" width="10" style="939" customWidth="1"/>
    <col min="1533" max="1533" width="8.81640625" style="939" customWidth="1"/>
    <col min="1534" max="1534" width="6.81640625" style="939" customWidth="1"/>
    <col min="1535" max="1535" width="5.453125" style="939" customWidth="1"/>
    <col min="1536" max="1537" width="7.54296875" style="939" customWidth="1"/>
    <col min="1538" max="1538" width="30.1796875" style="939" customWidth="1"/>
    <col min="1539" max="1539" width="2.54296875" style="939" customWidth="1"/>
    <col min="1540" max="1540" width="19.453125" style="939" customWidth="1"/>
    <col min="1541" max="1545" width="9.453125" style="939" customWidth="1"/>
    <col min="1546" max="1546" width="32.54296875" style="939" customWidth="1"/>
    <col min="1547" max="1561" width="11" style="939" customWidth="1"/>
    <col min="1562" max="1562" width="37.453125" style="939" customWidth="1"/>
    <col min="1563" max="1564" width="11" style="939" customWidth="1"/>
    <col min="1565" max="1574" width="9.81640625" style="939" customWidth="1"/>
    <col min="1575" max="1578" width="11" style="939" customWidth="1"/>
    <col min="1579" max="1579" width="14.453125" style="939" customWidth="1"/>
    <col min="1580" max="1580" width="4.1796875" style="939" customWidth="1"/>
    <col min="1581" max="1581" width="13.453125" style="939" customWidth="1"/>
    <col min="1582" max="1582" width="28.1796875" style="939" customWidth="1"/>
    <col min="1583" max="1583" width="11" style="939" customWidth="1"/>
    <col min="1584" max="1584" width="14.453125" style="939" customWidth="1"/>
    <col min="1585" max="1585" width="4.1796875" style="939" customWidth="1"/>
    <col min="1586" max="1587" width="11" style="939" customWidth="1"/>
    <col min="1588" max="1588" width="14.453125" style="939" customWidth="1"/>
    <col min="1589" max="1589" width="4.1796875" style="939" customWidth="1"/>
    <col min="1590" max="1590" width="14.453125" style="939" customWidth="1"/>
    <col min="1591" max="1786" width="11" style="939"/>
    <col min="1787" max="1787" width="33.81640625" style="939" customWidth="1"/>
    <col min="1788" max="1788" width="10" style="939" customWidth="1"/>
    <col min="1789" max="1789" width="8.81640625" style="939" customWidth="1"/>
    <col min="1790" max="1790" width="6.81640625" style="939" customWidth="1"/>
    <col min="1791" max="1791" width="5.453125" style="939" customWidth="1"/>
    <col min="1792" max="1793" width="7.54296875" style="939" customWidth="1"/>
    <col min="1794" max="1794" width="30.1796875" style="939" customWidth="1"/>
    <col min="1795" max="1795" width="2.54296875" style="939" customWidth="1"/>
    <col min="1796" max="1796" width="19.453125" style="939" customWidth="1"/>
    <col min="1797" max="1801" width="9.453125" style="939" customWidth="1"/>
    <col min="1802" max="1802" width="32.54296875" style="939" customWidth="1"/>
    <col min="1803" max="1817" width="11" style="939" customWidth="1"/>
    <col min="1818" max="1818" width="37.453125" style="939" customWidth="1"/>
    <col min="1819" max="1820" width="11" style="939" customWidth="1"/>
    <col min="1821" max="1830" width="9.81640625" style="939" customWidth="1"/>
    <col min="1831" max="1834" width="11" style="939" customWidth="1"/>
    <col min="1835" max="1835" width="14.453125" style="939" customWidth="1"/>
    <col min="1836" max="1836" width="4.1796875" style="939" customWidth="1"/>
    <col min="1837" max="1837" width="13.453125" style="939" customWidth="1"/>
    <col min="1838" max="1838" width="28.1796875" style="939" customWidth="1"/>
    <col min="1839" max="1839" width="11" style="939" customWidth="1"/>
    <col min="1840" max="1840" width="14.453125" style="939" customWidth="1"/>
    <col min="1841" max="1841" width="4.1796875" style="939" customWidth="1"/>
    <col min="1842" max="1843" width="11" style="939" customWidth="1"/>
    <col min="1844" max="1844" width="14.453125" style="939" customWidth="1"/>
    <col min="1845" max="1845" width="4.1796875" style="939" customWidth="1"/>
    <col min="1846" max="1846" width="14.453125" style="939" customWidth="1"/>
    <col min="1847" max="2042" width="11" style="939"/>
    <col min="2043" max="2043" width="33.81640625" style="939" customWidth="1"/>
    <col min="2044" max="2044" width="10" style="939" customWidth="1"/>
    <col min="2045" max="2045" width="8.81640625" style="939" customWidth="1"/>
    <col min="2046" max="2046" width="6.81640625" style="939" customWidth="1"/>
    <col min="2047" max="2047" width="5.453125" style="939" customWidth="1"/>
    <col min="2048" max="2049" width="7.54296875" style="939" customWidth="1"/>
    <col min="2050" max="2050" width="30.1796875" style="939" customWidth="1"/>
    <col min="2051" max="2051" width="2.54296875" style="939" customWidth="1"/>
    <col min="2052" max="2052" width="19.453125" style="939" customWidth="1"/>
    <col min="2053" max="2057" width="9.453125" style="939" customWidth="1"/>
    <col min="2058" max="2058" width="32.54296875" style="939" customWidth="1"/>
    <col min="2059" max="2073" width="11" style="939" customWidth="1"/>
    <col min="2074" max="2074" width="37.453125" style="939" customWidth="1"/>
    <col min="2075" max="2076" width="11" style="939" customWidth="1"/>
    <col min="2077" max="2086" width="9.81640625" style="939" customWidth="1"/>
    <col min="2087" max="2090" width="11" style="939" customWidth="1"/>
    <col min="2091" max="2091" width="14.453125" style="939" customWidth="1"/>
    <col min="2092" max="2092" width="4.1796875" style="939" customWidth="1"/>
    <col min="2093" max="2093" width="13.453125" style="939" customWidth="1"/>
    <col min="2094" max="2094" width="28.1796875" style="939" customWidth="1"/>
    <col min="2095" max="2095" width="11" style="939" customWidth="1"/>
    <col min="2096" max="2096" width="14.453125" style="939" customWidth="1"/>
    <col min="2097" max="2097" width="4.1796875" style="939" customWidth="1"/>
    <col min="2098" max="2099" width="11" style="939" customWidth="1"/>
    <col min="2100" max="2100" width="14.453125" style="939" customWidth="1"/>
    <col min="2101" max="2101" width="4.1796875" style="939" customWidth="1"/>
    <col min="2102" max="2102" width="14.453125" style="939" customWidth="1"/>
    <col min="2103" max="2298" width="11" style="939"/>
    <col min="2299" max="2299" width="33.81640625" style="939" customWidth="1"/>
    <col min="2300" max="2300" width="10" style="939" customWidth="1"/>
    <col min="2301" max="2301" width="8.81640625" style="939" customWidth="1"/>
    <col min="2302" max="2302" width="6.81640625" style="939" customWidth="1"/>
    <col min="2303" max="2303" width="5.453125" style="939" customWidth="1"/>
    <col min="2304" max="2305" width="7.54296875" style="939" customWidth="1"/>
    <col min="2306" max="2306" width="30.1796875" style="939" customWidth="1"/>
    <col min="2307" max="2307" width="2.54296875" style="939" customWidth="1"/>
    <col min="2308" max="2308" width="19.453125" style="939" customWidth="1"/>
    <col min="2309" max="2313" width="9.453125" style="939" customWidth="1"/>
    <col min="2314" max="2314" width="32.54296875" style="939" customWidth="1"/>
    <col min="2315" max="2329" width="11" style="939" customWidth="1"/>
    <col min="2330" max="2330" width="37.453125" style="939" customWidth="1"/>
    <col min="2331" max="2332" width="11" style="939" customWidth="1"/>
    <col min="2333" max="2342" width="9.81640625" style="939" customWidth="1"/>
    <col min="2343" max="2346" width="11" style="939" customWidth="1"/>
    <col min="2347" max="2347" width="14.453125" style="939" customWidth="1"/>
    <col min="2348" max="2348" width="4.1796875" style="939" customWidth="1"/>
    <col min="2349" max="2349" width="13.453125" style="939" customWidth="1"/>
    <col min="2350" max="2350" width="28.1796875" style="939" customWidth="1"/>
    <col min="2351" max="2351" width="11" style="939" customWidth="1"/>
    <col min="2352" max="2352" width="14.453125" style="939" customWidth="1"/>
    <col min="2353" max="2353" width="4.1796875" style="939" customWidth="1"/>
    <col min="2354" max="2355" width="11" style="939" customWidth="1"/>
    <col min="2356" max="2356" width="14.453125" style="939" customWidth="1"/>
    <col min="2357" max="2357" width="4.1796875" style="939" customWidth="1"/>
    <col min="2358" max="2358" width="14.453125" style="939" customWidth="1"/>
    <col min="2359" max="2554" width="11" style="939"/>
    <col min="2555" max="2555" width="33.81640625" style="939" customWidth="1"/>
    <col min="2556" max="2556" width="10" style="939" customWidth="1"/>
    <col min="2557" max="2557" width="8.81640625" style="939" customWidth="1"/>
    <col min="2558" max="2558" width="6.81640625" style="939" customWidth="1"/>
    <col min="2559" max="2559" width="5.453125" style="939" customWidth="1"/>
    <col min="2560" max="2561" width="7.54296875" style="939" customWidth="1"/>
    <col min="2562" max="2562" width="30.1796875" style="939" customWidth="1"/>
    <col min="2563" max="2563" width="2.54296875" style="939" customWidth="1"/>
    <col min="2564" max="2564" width="19.453125" style="939" customWidth="1"/>
    <col min="2565" max="2569" width="9.453125" style="939" customWidth="1"/>
    <col min="2570" max="2570" width="32.54296875" style="939" customWidth="1"/>
    <col min="2571" max="2585" width="11" style="939" customWidth="1"/>
    <col min="2586" max="2586" width="37.453125" style="939" customWidth="1"/>
    <col min="2587" max="2588" width="11" style="939" customWidth="1"/>
    <col min="2589" max="2598" width="9.81640625" style="939" customWidth="1"/>
    <col min="2599" max="2602" width="11" style="939" customWidth="1"/>
    <col min="2603" max="2603" width="14.453125" style="939" customWidth="1"/>
    <col min="2604" max="2604" width="4.1796875" style="939" customWidth="1"/>
    <col min="2605" max="2605" width="13.453125" style="939" customWidth="1"/>
    <col min="2606" max="2606" width="28.1796875" style="939" customWidth="1"/>
    <col min="2607" max="2607" width="11" style="939" customWidth="1"/>
    <col min="2608" max="2608" width="14.453125" style="939" customWidth="1"/>
    <col min="2609" max="2609" width="4.1796875" style="939" customWidth="1"/>
    <col min="2610" max="2611" width="11" style="939" customWidth="1"/>
    <col min="2612" max="2612" width="14.453125" style="939" customWidth="1"/>
    <col min="2613" max="2613" width="4.1796875" style="939" customWidth="1"/>
    <col min="2614" max="2614" width="14.453125" style="939" customWidth="1"/>
    <col min="2615" max="2810" width="11" style="939"/>
    <col min="2811" max="2811" width="33.81640625" style="939" customWidth="1"/>
    <col min="2812" max="2812" width="10" style="939" customWidth="1"/>
    <col min="2813" max="2813" width="8.81640625" style="939" customWidth="1"/>
    <col min="2814" max="2814" width="6.81640625" style="939" customWidth="1"/>
    <col min="2815" max="2815" width="5.453125" style="939" customWidth="1"/>
    <col min="2816" max="2817" width="7.54296875" style="939" customWidth="1"/>
    <col min="2818" max="2818" width="30.1796875" style="939" customWidth="1"/>
    <col min="2819" max="2819" width="2.54296875" style="939" customWidth="1"/>
    <col min="2820" max="2820" width="19.453125" style="939" customWidth="1"/>
    <col min="2821" max="2825" width="9.453125" style="939" customWidth="1"/>
    <col min="2826" max="2826" width="32.54296875" style="939" customWidth="1"/>
    <col min="2827" max="2841" width="11" style="939" customWidth="1"/>
    <col min="2842" max="2842" width="37.453125" style="939" customWidth="1"/>
    <col min="2843" max="2844" width="11" style="939" customWidth="1"/>
    <col min="2845" max="2854" width="9.81640625" style="939" customWidth="1"/>
    <col min="2855" max="2858" width="11" style="939" customWidth="1"/>
    <col min="2859" max="2859" width="14.453125" style="939" customWidth="1"/>
    <col min="2860" max="2860" width="4.1796875" style="939" customWidth="1"/>
    <col min="2861" max="2861" width="13.453125" style="939" customWidth="1"/>
    <col min="2862" max="2862" width="28.1796875" style="939" customWidth="1"/>
    <col min="2863" max="2863" width="11" style="939" customWidth="1"/>
    <col min="2864" max="2864" width="14.453125" style="939" customWidth="1"/>
    <col min="2865" max="2865" width="4.1796875" style="939" customWidth="1"/>
    <col min="2866" max="2867" width="11" style="939" customWidth="1"/>
    <col min="2868" max="2868" width="14.453125" style="939" customWidth="1"/>
    <col min="2869" max="2869" width="4.1796875" style="939" customWidth="1"/>
    <col min="2870" max="2870" width="14.453125" style="939" customWidth="1"/>
    <col min="2871" max="3066" width="11" style="939"/>
    <col min="3067" max="3067" width="33.81640625" style="939" customWidth="1"/>
    <col min="3068" max="3068" width="10" style="939" customWidth="1"/>
    <col min="3069" max="3069" width="8.81640625" style="939" customWidth="1"/>
    <col min="3070" max="3070" width="6.81640625" style="939" customWidth="1"/>
    <col min="3071" max="3071" width="5.453125" style="939" customWidth="1"/>
    <col min="3072" max="3073" width="7.54296875" style="939" customWidth="1"/>
    <col min="3074" max="3074" width="30.1796875" style="939" customWidth="1"/>
    <col min="3075" max="3075" width="2.54296875" style="939" customWidth="1"/>
    <col min="3076" max="3076" width="19.453125" style="939" customWidth="1"/>
    <col min="3077" max="3081" width="9.453125" style="939" customWidth="1"/>
    <col min="3082" max="3082" width="32.54296875" style="939" customWidth="1"/>
    <col min="3083" max="3097" width="11" style="939" customWidth="1"/>
    <col min="3098" max="3098" width="37.453125" style="939" customWidth="1"/>
    <col min="3099" max="3100" width="11" style="939" customWidth="1"/>
    <col min="3101" max="3110" width="9.81640625" style="939" customWidth="1"/>
    <col min="3111" max="3114" width="11" style="939" customWidth="1"/>
    <col min="3115" max="3115" width="14.453125" style="939" customWidth="1"/>
    <col min="3116" max="3116" width="4.1796875" style="939" customWidth="1"/>
    <col min="3117" max="3117" width="13.453125" style="939" customWidth="1"/>
    <col min="3118" max="3118" width="28.1796875" style="939" customWidth="1"/>
    <col min="3119" max="3119" width="11" style="939" customWidth="1"/>
    <col min="3120" max="3120" width="14.453125" style="939" customWidth="1"/>
    <col min="3121" max="3121" width="4.1796875" style="939" customWidth="1"/>
    <col min="3122" max="3123" width="11" style="939" customWidth="1"/>
    <col min="3124" max="3124" width="14.453125" style="939" customWidth="1"/>
    <col min="3125" max="3125" width="4.1796875" style="939" customWidth="1"/>
    <col min="3126" max="3126" width="14.453125" style="939" customWidth="1"/>
    <col min="3127" max="3322" width="11" style="939"/>
    <col min="3323" max="3323" width="33.81640625" style="939" customWidth="1"/>
    <col min="3324" max="3324" width="10" style="939" customWidth="1"/>
    <col min="3325" max="3325" width="8.81640625" style="939" customWidth="1"/>
    <col min="3326" max="3326" width="6.81640625" style="939" customWidth="1"/>
    <col min="3327" max="3327" width="5.453125" style="939" customWidth="1"/>
    <col min="3328" max="3329" width="7.54296875" style="939" customWidth="1"/>
    <col min="3330" max="3330" width="30.1796875" style="939" customWidth="1"/>
    <col min="3331" max="3331" width="2.54296875" style="939" customWidth="1"/>
    <col min="3332" max="3332" width="19.453125" style="939" customWidth="1"/>
    <col min="3333" max="3337" width="9.453125" style="939" customWidth="1"/>
    <col min="3338" max="3338" width="32.54296875" style="939" customWidth="1"/>
    <col min="3339" max="3353" width="11" style="939" customWidth="1"/>
    <col min="3354" max="3354" width="37.453125" style="939" customWidth="1"/>
    <col min="3355" max="3356" width="11" style="939" customWidth="1"/>
    <col min="3357" max="3366" width="9.81640625" style="939" customWidth="1"/>
    <col min="3367" max="3370" width="11" style="939" customWidth="1"/>
    <col min="3371" max="3371" width="14.453125" style="939" customWidth="1"/>
    <col min="3372" max="3372" width="4.1796875" style="939" customWidth="1"/>
    <col min="3373" max="3373" width="13.453125" style="939" customWidth="1"/>
    <col min="3374" max="3374" width="28.1796875" style="939" customWidth="1"/>
    <col min="3375" max="3375" width="11" style="939" customWidth="1"/>
    <col min="3376" max="3376" width="14.453125" style="939" customWidth="1"/>
    <col min="3377" max="3377" width="4.1796875" style="939" customWidth="1"/>
    <col min="3378" max="3379" width="11" style="939" customWidth="1"/>
    <col min="3380" max="3380" width="14.453125" style="939" customWidth="1"/>
    <col min="3381" max="3381" width="4.1796875" style="939" customWidth="1"/>
    <col min="3382" max="3382" width="14.453125" style="939" customWidth="1"/>
    <col min="3383" max="3578" width="11" style="939"/>
    <col min="3579" max="3579" width="33.81640625" style="939" customWidth="1"/>
    <col min="3580" max="3580" width="10" style="939" customWidth="1"/>
    <col min="3581" max="3581" width="8.81640625" style="939" customWidth="1"/>
    <col min="3582" max="3582" width="6.81640625" style="939" customWidth="1"/>
    <col min="3583" max="3583" width="5.453125" style="939" customWidth="1"/>
    <col min="3584" max="3585" width="7.54296875" style="939" customWidth="1"/>
    <col min="3586" max="3586" width="30.1796875" style="939" customWidth="1"/>
    <col min="3587" max="3587" width="2.54296875" style="939" customWidth="1"/>
    <col min="3588" max="3588" width="19.453125" style="939" customWidth="1"/>
    <col min="3589" max="3593" width="9.453125" style="939" customWidth="1"/>
    <col min="3594" max="3594" width="32.54296875" style="939" customWidth="1"/>
    <col min="3595" max="3609" width="11" style="939" customWidth="1"/>
    <col min="3610" max="3610" width="37.453125" style="939" customWidth="1"/>
    <col min="3611" max="3612" width="11" style="939" customWidth="1"/>
    <col min="3613" max="3622" width="9.81640625" style="939" customWidth="1"/>
    <col min="3623" max="3626" width="11" style="939" customWidth="1"/>
    <col min="3627" max="3627" width="14.453125" style="939" customWidth="1"/>
    <col min="3628" max="3628" width="4.1796875" style="939" customWidth="1"/>
    <col min="3629" max="3629" width="13.453125" style="939" customWidth="1"/>
    <col min="3630" max="3630" width="28.1796875" style="939" customWidth="1"/>
    <col min="3631" max="3631" width="11" style="939" customWidth="1"/>
    <col min="3632" max="3632" width="14.453125" style="939" customWidth="1"/>
    <col min="3633" max="3633" width="4.1796875" style="939" customWidth="1"/>
    <col min="3634" max="3635" width="11" style="939" customWidth="1"/>
    <col min="3636" max="3636" width="14.453125" style="939" customWidth="1"/>
    <col min="3637" max="3637" width="4.1796875" style="939" customWidth="1"/>
    <col min="3638" max="3638" width="14.453125" style="939" customWidth="1"/>
    <col min="3639" max="3834" width="11" style="939"/>
    <col min="3835" max="3835" width="33.81640625" style="939" customWidth="1"/>
    <col min="3836" max="3836" width="10" style="939" customWidth="1"/>
    <col min="3837" max="3837" width="8.81640625" style="939" customWidth="1"/>
    <col min="3838" max="3838" width="6.81640625" style="939" customWidth="1"/>
    <col min="3839" max="3839" width="5.453125" style="939" customWidth="1"/>
    <col min="3840" max="3841" width="7.54296875" style="939" customWidth="1"/>
    <col min="3842" max="3842" width="30.1796875" style="939" customWidth="1"/>
    <col min="3843" max="3843" width="2.54296875" style="939" customWidth="1"/>
    <col min="3844" max="3844" width="19.453125" style="939" customWidth="1"/>
    <col min="3845" max="3849" width="9.453125" style="939" customWidth="1"/>
    <col min="3850" max="3850" width="32.54296875" style="939" customWidth="1"/>
    <col min="3851" max="3865" width="11" style="939" customWidth="1"/>
    <col min="3866" max="3866" width="37.453125" style="939" customWidth="1"/>
    <col min="3867" max="3868" width="11" style="939" customWidth="1"/>
    <col min="3869" max="3878" width="9.81640625" style="939" customWidth="1"/>
    <col min="3879" max="3882" width="11" style="939" customWidth="1"/>
    <col min="3883" max="3883" width="14.453125" style="939" customWidth="1"/>
    <col min="3884" max="3884" width="4.1796875" style="939" customWidth="1"/>
    <col min="3885" max="3885" width="13.453125" style="939" customWidth="1"/>
    <col min="3886" max="3886" width="28.1796875" style="939" customWidth="1"/>
    <col min="3887" max="3887" width="11" style="939" customWidth="1"/>
    <col min="3888" max="3888" width="14.453125" style="939" customWidth="1"/>
    <col min="3889" max="3889" width="4.1796875" style="939" customWidth="1"/>
    <col min="3890" max="3891" width="11" style="939" customWidth="1"/>
    <col min="3892" max="3892" width="14.453125" style="939" customWidth="1"/>
    <col min="3893" max="3893" width="4.1796875" style="939" customWidth="1"/>
    <col min="3894" max="3894" width="14.453125" style="939" customWidth="1"/>
    <col min="3895" max="4090" width="11" style="939"/>
    <col min="4091" max="4091" width="33.81640625" style="939" customWidth="1"/>
    <col min="4092" max="4092" width="10" style="939" customWidth="1"/>
    <col min="4093" max="4093" width="8.81640625" style="939" customWidth="1"/>
    <col min="4094" max="4094" width="6.81640625" style="939" customWidth="1"/>
    <col min="4095" max="4095" width="5.453125" style="939" customWidth="1"/>
    <col min="4096" max="4097" width="7.54296875" style="939" customWidth="1"/>
    <col min="4098" max="4098" width="30.1796875" style="939" customWidth="1"/>
    <col min="4099" max="4099" width="2.54296875" style="939" customWidth="1"/>
    <col min="4100" max="4100" width="19.453125" style="939" customWidth="1"/>
    <col min="4101" max="4105" width="9.453125" style="939" customWidth="1"/>
    <col min="4106" max="4106" width="32.54296875" style="939" customWidth="1"/>
    <col min="4107" max="4121" width="11" style="939" customWidth="1"/>
    <col min="4122" max="4122" width="37.453125" style="939" customWidth="1"/>
    <col min="4123" max="4124" width="11" style="939" customWidth="1"/>
    <col min="4125" max="4134" width="9.81640625" style="939" customWidth="1"/>
    <col min="4135" max="4138" width="11" style="939" customWidth="1"/>
    <col min="4139" max="4139" width="14.453125" style="939" customWidth="1"/>
    <col min="4140" max="4140" width="4.1796875" style="939" customWidth="1"/>
    <col min="4141" max="4141" width="13.453125" style="939" customWidth="1"/>
    <col min="4142" max="4142" width="28.1796875" style="939" customWidth="1"/>
    <col min="4143" max="4143" width="11" style="939" customWidth="1"/>
    <col min="4144" max="4144" width="14.453125" style="939" customWidth="1"/>
    <col min="4145" max="4145" width="4.1796875" style="939" customWidth="1"/>
    <col min="4146" max="4147" width="11" style="939" customWidth="1"/>
    <col min="4148" max="4148" width="14.453125" style="939" customWidth="1"/>
    <col min="4149" max="4149" width="4.1796875" style="939" customWidth="1"/>
    <col min="4150" max="4150" width="14.453125" style="939" customWidth="1"/>
    <col min="4151" max="4346" width="11" style="939"/>
    <col min="4347" max="4347" width="33.81640625" style="939" customWidth="1"/>
    <col min="4348" max="4348" width="10" style="939" customWidth="1"/>
    <col min="4349" max="4349" width="8.81640625" style="939" customWidth="1"/>
    <col min="4350" max="4350" width="6.81640625" style="939" customWidth="1"/>
    <col min="4351" max="4351" width="5.453125" style="939" customWidth="1"/>
    <col min="4352" max="4353" width="7.54296875" style="939" customWidth="1"/>
    <col min="4354" max="4354" width="30.1796875" style="939" customWidth="1"/>
    <col min="4355" max="4355" width="2.54296875" style="939" customWidth="1"/>
    <col min="4356" max="4356" width="19.453125" style="939" customWidth="1"/>
    <col min="4357" max="4361" width="9.453125" style="939" customWidth="1"/>
    <col min="4362" max="4362" width="32.54296875" style="939" customWidth="1"/>
    <col min="4363" max="4377" width="11" style="939" customWidth="1"/>
    <col min="4378" max="4378" width="37.453125" style="939" customWidth="1"/>
    <col min="4379" max="4380" width="11" style="939" customWidth="1"/>
    <col min="4381" max="4390" width="9.81640625" style="939" customWidth="1"/>
    <col min="4391" max="4394" width="11" style="939" customWidth="1"/>
    <col min="4395" max="4395" width="14.453125" style="939" customWidth="1"/>
    <col min="4396" max="4396" width="4.1796875" style="939" customWidth="1"/>
    <col min="4397" max="4397" width="13.453125" style="939" customWidth="1"/>
    <col min="4398" max="4398" width="28.1796875" style="939" customWidth="1"/>
    <col min="4399" max="4399" width="11" style="939" customWidth="1"/>
    <col min="4400" max="4400" width="14.453125" style="939" customWidth="1"/>
    <col min="4401" max="4401" width="4.1796875" style="939" customWidth="1"/>
    <col min="4402" max="4403" width="11" style="939" customWidth="1"/>
    <col min="4404" max="4404" width="14.453125" style="939" customWidth="1"/>
    <col min="4405" max="4405" width="4.1796875" style="939" customWidth="1"/>
    <col min="4406" max="4406" width="14.453125" style="939" customWidth="1"/>
    <col min="4407" max="4602" width="11" style="939"/>
    <col min="4603" max="4603" width="33.81640625" style="939" customWidth="1"/>
    <col min="4604" max="4604" width="10" style="939" customWidth="1"/>
    <col min="4605" max="4605" width="8.81640625" style="939" customWidth="1"/>
    <col min="4606" max="4606" width="6.81640625" style="939" customWidth="1"/>
    <col min="4607" max="4607" width="5.453125" style="939" customWidth="1"/>
    <col min="4608" max="4609" width="7.54296875" style="939" customWidth="1"/>
    <col min="4610" max="4610" width="30.1796875" style="939" customWidth="1"/>
    <col min="4611" max="4611" width="2.54296875" style="939" customWidth="1"/>
    <col min="4612" max="4612" width="19.453125" style="939" customWidth="1"/>
    <col min="4613" max="4617" width="9.453125" style="939" customWidth="1"/>
    <col min="4618" max="4618" width="32.54296875" style="939" customWidth="1"/>
    <col min="4619" max="4633" width="11" style="939" customWidth="1"/>
    <col min="4634" max="4634" width="37.453125" style="939" customWidth="1"/>
    <col min="4635" max="4636" width="11" style="939" customWidth="1"/>
    <col min="4637" max="4646" width="9.81640625" style="939" customWidth="1"/>
    <col min="4647" max="4650" width="11" style="939" customWidth="1"/>
    <col min="4651" max="4651" width="14.453125" style="939" customWidth="1"/>
    <col min="4652" max="4652" width="4.1796875" style="939" customWidth="1"/>
    <col min="4653" max="4653" width="13.453125" style="939" customWidth="1"/>
    <col min="4654" max="4654" width="28.1796875" style="939" customWidth="1"/>
    <col min="4655" max="4655" width="11" style="939" customWidth="1"/>
    <col min="4656" max="4656" width="14.453125" style="939" customWidth="1"/>
    <col min="4657" max="4657" width="4.1796875" style="939" customWidth="1"/>
    <col min="4658" max="4659" width="11" style="939" customWidth="1"/>
    <col min="4660" max="4660" width="14.453125" style="939" customWidth="1"/>
    <col min="4661" max="4661" width="4.1796875" style="939" customWidth="1"/>
    <col min="4662" max="4662" width="14.453125" style="939" customWidth="1"/>
    <col min="4663" max="4858" width="11" style="939"/>
    <col min="4859" max="4859" width="33.81640625" style="939" customWidth="1"/>
    <col min="4860" max="4860" width="10" style="939" customWidth="1"/>
    <col min="4861" max="4861" width="8.81640625" style="939" customWidth="1"/>
    <col min="4862" max="4862" width="6.81640625" style="939" customWidth="1"/>
    <col min="4863" max="4863" width="5.453125" style="939" customWidth="1"/>
    <col min="4864" max="4865" width="7.54296875" style="939" customWidth="1"/>
    <col min="4866" max="4866" width="30.1796875" style="939" customWidth="1"/>
    <col min="4867" max="4867" width="2.54296875" style="939" customWidth="1"/>
    <col min="4868" max="4868" width="19.453125" style="939" customWidth="1"/>
    <col min="4869" max="4873" width="9.453125" style="939" customWidth="1"/>
    <col min="4874" max="4874" width="32.54296875" style="939" customWidth="1"/>
    <col min="4875" max="4889" width="11" style="939" customWidth="1"/>
    <col min="4890" max="4890" width="37.453125" style="939" customWidth="1"/>
    <col min="4891" max="4892" width="11" style="939" customWidth="1"/>
    <col min="4893" max="4902" width="9.81640625" style="939" customWidth="1"/>
    <col min="4903" max="4906" width="11" style="939" customWidth="1"/>
    <col min="4907" max="4907" width="14.453125" style="939" customWidth="1"/>
    <col min="4908" max="4908" width="4.1796875" style="939" customWidth="1"/>
    <col min="4909" max="4909" width="13.453125" style="939" customWidth="1"/>
    <col min="4910" max="4910" width="28.1796875" style="939" customWidth="1"/>
    <col min="4911" max="4911" width="11" style="939" customWidth="1"/>
    <col min="4912" max="4912" width="14.453125" style="939" customWidth="1"/>
    <col min="4913" max="4913" width="4.1796875" style="939" customWidth="1"/>
    <col min="4914" max="4915" width="11" style="939" customWidth="1"/>
    <col min="4916" max="4916" width="14.453125" style="939" customWidth="1"/>
    <col min="4917" max="4917" width="4.1796875" style="939" customWidth="1"/>
    <col min="4918" max="4918" width="14.453125" style="939" customWidth="1"/>
    <col min="4919" max="5114" width="11" style="939"/>
    <col min="5115" max="5115" width="33.81640625" style="939" customWidth="1"/>
    <col min="5116" max="5116" width="10" style="939" customWidth="1"/>
    <col min="5117" max="5117" width="8.81640625" style="939" customWidth="1"/>
    <col min="5118" max="5118" width="6.81640625" style="939" customWidth="1"/>
    <col min="5119" max="5119" width="5.453125" style="939" customWidth="1"/>
    <col min="5120" max="5121" width="7.54296875" style="939" customWidth="1"/>
    <col min="5122" max="5122" width="30.1796875" style="939" customWidth="1"/>
    <col min="5123" max="5123" width="2.54296875" style="939" customWidth="1"/>
    <col min="5124" max="5124" width="19.453125" style="939" customWidth="1"/>
    <col min="5125" max="5129" width="9.453125" style="939" customWidth="1"/>
    <col min="5130" max="5130" width="32.54296875" style="939" customWidth="1"/>
    <col min="5131" max="5145" width="11" style="939" customWidth="1"/>
    <col min="5146" max="5146" width="37.453125" style="939" customWidth="1"/>
    <col min="5147" max="5148" width="11" style="939" customWidth="1"/>
    <col min="5149" max="5158" width="9.81640625" style="939" customWidth="1"/>
    <col min="5159" max="5162" width="11" style="939" customWidth="1"/>
    <col min="5163" max="5163" width="14.453125" style="939" customWidth="1"/>
    <col min="5164" max="5164" width="4.1796875" style="939" customWidth="1"/>
    <col min="5165" max="5165" width="13.453125" style="939" customWidth="1"/>
    <col min="5166" max="5166" width="28.1796875" style="939" customWidth="1"/>
    <col min="5167" max="5167" width="11" style="939" customWidth="1"/>
    <col min="5168" max="5168" width="14.453125" style="939" customWidth="1"/>
    <col min="5169" max="5169" width="4.1796875" style="939" customWidth="1"/>
    <col min="5170" max="5171" width="11" style="939" customWidth="1"/>
    <col min="5172" max="5172" width="14.453125" style="939" customWidth="1"/>
    <col min="5173" max="5173" width="4.1796875" style="939" customWidth="1"/>
    <col min="5174" max="5174" width="14.453125" style="939" customWidth="1"/>
    <col min="5175" max="5370" width="11" style="939"/>
    <col min="5371" max="5371" width="33.81640625" style="939" customWidth="1"/>
    <col min="5372" max="5372" width="10" style="939" customWidth="1"/>
    <col min="5373" max="5373" width="8.81640625" style="939" customWidth="1"/>
    <col min="5374" max="5374" width="6.81640625" style="939" customWidth="1"/>
    <col min="5375" max="5375" width="5.453125" style="939" customWidth="1"/>
    <col min="5376" max="5377" width="7.54296875" style="939" customWidth="1"/>
    <col min="5378" max="5378" width="30.1796875" style="939" customWidth="1"/>
    <col min="5379" max="5379" width="2.54296875" style="939" customWidth="1"/>
    <col min="5380" max="5380" width="19.453125" style="939" customWidth="1"/>
    <col min="5381" max="5385" width="9.453125" style="939" customWidth="1"/>
    <col min="5386" max="5386" width="32.54296875" style="939" customWidth="1"/>
    <col min="5387" max="5401" width="11" style="939" customWidth="1"/>
    <col min="5402" max="5402" width="37.453125" style="939" customWidth="1"/>
    <col min="5403" max="5404" width="11" style="939" customWidth="1"/>
    <col min="5405" max="5414" width="9.81640625" style="939" customWidth="1"/>
    <col min="5415" max="5418" width="11" style="939" customWidth="1"/>
    <col min="5419" max="5419" width="14.453125" style="939" customWidth="1"/>
    <col min="5420" max="5420" width="4.1796875" style="939" customWidth="1"/>
    <col min="5421" max="5421" width="13.453125" style="939" customWidth="1"/>
    <col min="5422" max="5422" width="28.1796875" style="939" customWidth="1"/>
    <col min="5423" max="5423" width="11" style="939" customWidth="1"/>
    <col min="5424" max="5424" width="14.453125" style="939" customWidth="1"/>
    <col min="5425" max="5425" width="4.1796875" style="939" customWidth="1"/>
    <col min="5426" max="5427" width="11" style="939" customWidth="1"/>
    <col min="5428" max="5428" width="14.453125" style="939" customWidth="1"/>
    <col min="5429" max="5429" width="4.1796875" style="939" customWidth="1"/>
    <col min="5430" max="5430" width="14.453125" style="939" customWidth="1"/>
    <col min="5431" max="5626" width="11" style="939"/>
    <col min="5627" max="5627" width="33.81640625" style="939" customWidth="1"/>
    <col min="5628" max="5628" width="10" style="939" customWidth="1"/>
    <col min="5629" max="5629" width="8.81640625" style="939" customWidth="1"/>
    <col min="5630" max="5630" width="6.81640625" style="939" customWidth="1"/>
    <col min="5631" max="5631" width="5.453125" style="939" customWidth="1"/>
    <col min="5632" max="5633" width="7.54296875" style="939" customWidth="1"/>
    <col min="5634" max="5634" width="30.1796875" style="939" customWidth="1"/>
    <col min="5635" max="5635" width="2.54296875" style="939" customWidth="1"/>
    <col min="5636" max="5636" width="19.453125" style="939" customWidth="1"/>
    <col min="5637" max="5641" width="9.453125" style="939" customWidth="1"/>
    <col min="5642" max="5642" width="32.54296875" style="939" customWidth="1"/>
    <col min="5643" max="5657" width="11" style="939" customWidth="1"/>
    <col min="5658" max="5658" width="37.453125" style="939" customWidth="1"/>
    <col min="5659" max="5660" width="11" style="939" customWidth="1"/>
    <col min="5661" max="5670" width="9.81640625" style="939" customWidth="1"/>
    <col min="5671" max="5674" width="11" style="939" customWidth="1"/>
    <col min="5675" max="5675" width="14.453125" style="939" customWidth="1"/>
    <col min="5676" max="5676" width="4.1796875" style="939" customWidth="1"/>
    <col min="5677" max="5677" width="13.453125" style="939" customWidth="1"/>
    <col min="5678" max="5678" width="28.1796875" style="939" customWidth="1"/>
    <col min="5679" max="5679" width="11" style="939" customWidth="1"/>
    <col min="5680" max="5680" width="14.453125" style="939" customWidth="1"/>
    <col min="5681" max="5681" width="4.1796875" style="939" customWidth="1"/>
    <col min="5682" max="5683" width="11" style="939" customWidth="1"/>
    <col min="5684" max="5684" width="14.453125" style="939" customWidth="1"/>
    <col min="5685" max="5685" width="4.1796875" style="939" customWidth="1"/>
    <col min="5686" max="5686" width="14.453125" style="939" customWidth="1"/>
    <col min="5687" max="5882" width="11" style="939"/>
    <col min="5883" max="5883" width="33.81640625" style="939" customWidth="1"/>
    <col min="5884" max="5884" width="10" style="939" customWidth="1"/>
    <col min="5885" max="5885" width="8.81640625" style="939" customWidth="1"/>
    <col min="5886" max="5886" width="6.81640625" style="939" customWidth="1"/>
    <col min="5887" max="5887" width="5.453125" style="939" customWidth="1"/>
    <col min="5888" max="5889" width="7.54296875" style="939" customWidth="1"/>
    <col min="5890" max="5890" width="30.1796875" style="939" customWidth="1"/>
    <col min="5891" max="5891" width="2.54296875" style="939" customWidth="1"/>
    <col min="5892" max="5892" width="19.453125" style="939" customWidth="1"/>
    <col min="5893" max="5897" width="9.453125" style="939" customWidth="1"/>
    <col min="5898" max="5898" width="32.54296875" style="939" customWidth="1"/>
    <col min="5899" max="5913" width="11" style="939" customWidth="1"/>
    <col min="5914" max="5914" width="37.453125" style="939" customWidth="1"/>
    <col min="5915" max="5916" width="11" style="939" customWidth="1"/>
    <col min="5917" max="5926" width="9.81640625" style="939" customWidth="1"/>
    <col min="5927" max="5930" width="11" style="939" customWidth="1"/>
    <col min="5931" max="5931" width="14.453125" style="939" customWidth="1"/>
    <col min="5932" max="5932" width="4.1796875" style="939" customWidth="1"/>
    <col min="5933" max="5933" width="13.453125" style="939" customWidth="1"/>
    <col min="5934" max="5934" width="28.1796875" style="939" customWidth="1"/>
    <col min="5935" max="5935" width="11" style="939" customWidth="1"/>
    <col min="5936" max="5936" width="14.453125" style="939" customWidth="1"/>
    <col min="5937" max="5937" width="4.1796875" style="939" customWidth="1"/>
    <col min="5938" max="5939" width="11" style="939" customWidth="1"/>
    <col min="5940" max="5940" width="14.453125" style="939" customWidth="1"/>
    <col min="5941" max="5941" width="4.1796875" style="939" customWidth="1"/>
    <col min="5942" max="5942" width="14.453125" style="939" customWidth="1"/>
    <col min="5943" max="6138" width="11" style="939"/>
    <col min="6139" max="6139" width="33.81640625" style="939" customWidth="1"/>
    <col min="6140" max="6140" width="10" style="939" customWidth="1"/>
    <col min="6141" max="6141" width="8.81640625" style="939" customWidth="1"/>
    <col min="6142" max="6142" width="6.81640625" style="939" customWidth="1"/>
    <col min="6143" max="6143" width="5.453125" style="939" customWidth="1"/>
    <col min="6144" max="6145" width="7.54296875" style="939" customWidth="1"/>
    <col min="6146" max="6146" width="30.1796875" style="939" customWidth="1"/>
    <col min="6147" max="6147" width="2.54296875" style="939" customWidth="1"/>
    <col min="6148" max="6148" width="19.453125" style="939" customWidth="1"/>
    <col min="6149" max="6153" width="9.453125" style="939" customWidth="1"/>
    <col min="6154" max="6154" width="32.54296875" style="939" customWidth="1"/>
    <col min="6155" max="6169" width="11" style="939" customWidth="1"/>
    <col min="6170" max="6170" width="37.453125" style="939" customWidth="1"/>
    <col min="6171" max="6172" width="11" style="939" customWidth="1"/>
    <col min="6173" max="6182" width="9.81640625" style="939" customWidth="1"/>
    <col min="6183" max="6186" width="11" style="939" customWidth="1"/>
    <col min="6187" max="6187" width="14.453125" style="939" customWidth="1"/>
    <col min="6188" max="6188" width="4.1796875" style="939" customWidth="1"/>
    <col min="6189" max="6189" width="13.453125" style="939" customWidth="1"/>
    <col min="6190" max="6190" width="28.1796875" style="939" customWidth="1"/>
    <col min="6191" max="6191" width="11" style="939" customWidth="1"/>
    <col min="6192" max="6192" width="14.453125" style="939" customWidth="1"/>
    <col min="6193" max="6193" width="4.1796875" style="939" customWidth="1"/>
    <col min="6194" max="6195" width="11" style="939" customWidth="1"/>
    <col min="6196" max="6196" width="14.453125" style="939" customWidth="1"/>
    <col min="6197" max="6197" width="4.1796875" style="939" customWidth="1"/>
    <col min="6198" max="6198" width="14.453125" style="939" customWidth="1"/>
    <col min="6199" max="6394" width="11" style="939"/>
    <col min="6395" max="6395" width="33.81640625" style="939" customWidth="1"/>
    <col min="6396" max="6396" width="10" style="939" customWidth="1"/>
    <col min="6397" max="6397" width="8.81640625" style="939" customWidth="1"/>
    <col min="6398" max="6398" width="6.81640625" style="939" customWidth="1"/>
    <col min="6399" max="6399" width="5.453125" style="939" customWidth="1"/>
    <col min="6400" max="6401" width="7.54296875" style="939" customWidth="1"/>
    <col min="6402" max="6402" width="30.1796875" style="939" customWidth="1"/>
    <col min="6403" max="6403" width="2.54296875" style="939" customWidth="1"/>
    <col min="6404" max="6404" width="19.453125" style="939" customWidth="1"/>
    <col min="6405" max="6409" width="9.453125" style="939" customWidth="1"/>
    <col min="6410" max="6410" width="32.54296875" style="939" customWidth="1"/>
    <col min="6411" max="6425" width="11" style="939" customWidth="1"/>
    <col min="6426" max="6426" width="37.453125" style="939" customWidth="1"/>
    <col min="6427" max="6428" width="11" style="939" customWidth="1"/>
    <col min="6429" max="6438" width="9.81640625" style="939" customWidth="1"/>
    <col min="6439" max="6442" width="11" style="939" customWidth="1"/>
    <col min="6443" max="6443" width="14.453125" style="939" customWidth="1"/>
    <col min="6444" max="6444" width="4.1796875" style="939" customWidth="1"/>
    <col min="6445" max="6445" width="13.453125" style="939" customWidth="1"/>
    <col min="6446" max="6446" width="28.1796875" style="939" customWidth="1"/>
    <col min="6447" max="6447" width="11" style="939" customWidth="1"/>
    <col min="6448" max="6448" width="14.453125" style="939" customWidth="1"/>
    <col min="6449" max="6449" width="4.1796875" style="939" customWidth="1"/>
    <col min="6450" max="6451" width="11" style="939" customWidth="1"/>
    <col min="6452" max="6452" width="14.453125" style="939" customWidth="1"/>
    <col min="6453" max="6453" width="4.1796875" style="939" customWidth="1"/>
    <col min="6454" max="6454" width="14.453125" style="939" customWidth="1"/>
    <col min="6455" max="6650" width="11" style="939"/>
    <col min="6651" max="6651" width="33.81640625" style="939" customWidth="1"/>
    <col min="6652" max="6652" width="10" style="939" customWidth="1"/>
    <col min="6653" max="6653" width="8.81640625" style="939" customWidth="1"/>
    <col min="6654" max="6654" width="6.81640625" style="939" customWidth="1"/>
    <col min="6655" max="6655" width="5.453125" style="939" customWidth="1"/>
    <col min="6656" max="6657" width="7.54296875" style="939" customWidth="1"/>
    <col min="6658" max="6658" width="30.1796875" style="939" customWidth="1"/>
    <col min="6659" max="6659" width="2.54296875" style="939" customWidth="1"/>
    <col min="6660" max="6660" width="19.453125" style="939" customWidth="1"/>
    <col min="6661" max="6665" width="9.453125" style="939" customWidth="1"/>
    <col min="6666" max="6666" width="32.54296875" style="939" customWidth="1"/>
    <col min="6667" max="6681" width="11" style="939" customWidth="1"/>
    <col min="6682" max="6682" width="37.453125" style="939" customWidth="1"/>
    <col min="6683" max="6684" width="11" style="939" customWidth="1"/>
    <col min="6685" max="6694" width="9.81640625" style="939" customWidth="1"/>
    <col min="6695" max="6698" width="11" style="939" customWidth="1"/>
    <col min="6699" max="6699" width="14.453125" style="939" customWidth="1"/>
    <col min="6700" max="6700" width="4.1796875" style="939" customWidth="1"/>
    <col min="6701" max="6701" width="13.453125" style="939" customWidth="1"/>
    <col min="6702" max="6702" width="28.1796875" style="939" customWidth="1"/>
    <col min="6703" max="6703" width="11" style="939" customWidth="1"/>
    <col min="6704" max="6704" width="14.453125" style="939" customWidth="1"/>
    <col min="6705" max="6705" width="4.1796875" style="939" customWidth="1"/>
    <col min="6706" max="6707" width="11" style="939" customWidth="1"/>
    <col min="6708" max="6708" width="14.453125" style="939" customWidth="1"/>
    <col min="6709" max="6709" width="4.1796875" style="939" customWidth="1"/>
    <col min="6710" max="6710" width="14.453125" style="939" customWidth="1"/>
    <col min="6711" max="6906" width="11" style="939"/>
    <col min="6907" max="6907" width="33.81640625" style="939" customWidth="1"/>
    <col min="6908" max="6908" width="10" style="939" customWidth="1"/>
    <col min="6909" max="6909" width="8.81640625" style="939" customWidth="1"/>
    <col min="6910" max="6910" width="6.81640625" style="939" customWidth="1"/>
    <col min="6911" max="6911" width="5.453125" style="939" customWidth="1"/>
    <col min="6912" max="6913" width="7.54296875" style="939" customWidth="1"/>
    <col min="6914" max="6914" width="30.1796875" style="939" customWidth="1"/>
    <col min="6915" max="6915" width="2.54296875" style="939" customWidth="1"/>
    <col min="6916" max="6916" width="19.453125" style="939" customWidth="1"/>
    <col min="6917" max="6921" width="9.453125" style="939" customWidth="1"/>
    <col min="6922" max="6922" width="32.54296875" style="939" customWidth="1"/>
    <col min="6923" max="6937" width="11" style="939" customWidth="1"/>
    <col min="6938" max="6938" width="37.453125" style="939" customWidth="1"/>
    <col min="6939" max="6940" width="11" style="939" customWidth="1"/>
    <col min="6941" max="6950" width="9.81640625" style="939" customWidth="1"/>
    <col min="6951" max="6954" width="11" style="939" customWidth="1"/>
    <col min="6955" max="6955" width="14.453125" style="939" customWidth="1"/>
    <col min="6956" max="6956" width="4.1796875" style="939" customWidth="1"/>
    <col min="6957" max="6957" width="13.453125" style="939" customWidth="1"/>
    <col min="6958" max="6958" width="28.1796875" style="939" customWidth="1"/>
    <col min="6959" max="6959" width="11" style="939" customWidth="1"/>
    <col min="6960" max="6960" width="14.453125" style="939" customWidth="1"/>
    <col min="6961" max="6961" width="4.1796875" style="939" customWidth="1"/>
    <col min="6962" max="6963" width="11" style="939" customWidth="1"/>
    <col min="6964" max="6964" width="14.453125" style="939" customWidth="1"/>
    <col min="6965" max="6965" width="4.1796875" style="939" customWidth="1"/>
    <col min="6966" max="6966" width="14.453125" style="939" customWidth="1"/>
    <col min="6967" max="7162" width="11" style="939"/>
    <col min="7163" max="7163" width="33.81640625" style="939" customWidth="1"/>
    <col min="7164" max="7164" width="10" style="939" customWidth="1"/>
    <col min="7165" max="7165" width="8.81640625" style="939" customWidth="1"/>
    <col min="7166" max="7166" width="6.81640625" style="939" customWidth="1"/>
    <col min="7167" max="7167" width="5.453125" style="939" customWidth="1"/>
    <col min="7168" max="7169" width="7.54296875" style="939" customWidth="1"/>
    <col min="7170" max="7170" width="30.1796875" style="939" customWidth="1"/>
    <col min="7171" max="7171" width="2.54296875" style="939" customWidth="1"/>
    <col min="7172" max="7172" width="19.453125" style="939" customWidth="1"/>
    <col min="7173" max="7177" width="9.453125" style="939" customWidth="1"/>
    <col min="7178" max="7178" width="32.54296875" style="939" customWidth="1"/>
    <col min="7179" max="7193" width="11" style="939" customWidth="1"/>
    <col min="7194" max="7194" width="37.453125" style="939" customWidth="1"/>
    <col min="7195" max="7196" width="11" style="939" customWidth="1"/>
    <col min="7197" max="7206" width="9.81640625" style="939" customWidth="1"/>
    <col min="7207" max="7210" width="11" style="939" customWidth="1"/>
    <col min="7211" max="7211" width="14.453125" style="939" customWidth="1"/>
    <col min="7212" max="7212" width="4.1796875" style="939" customWidth="1"/>
    <col min="7213" max="7213" width="13.453125" style="939" customWidth="1"/>
    <col min="7214" max="7214" width="28.1796875" style="939" customWidth="1"/>
    <col min="7215" max="7215" width="11" style="939" customWidth="1"/>
    <col min="7216" max="7216" width="14.453125" style="939" customWidth="1"/>
    <col min="7217" max="7217" width="4.1796875" style="939" customWidth="1"/>
    <col min="7218" max="7219" width="11" style="939" customWidth="1"/>
    <col min="7220" max="7220" width="14.453125" style="939" customWidth="1"/>
    <col min="7221" max="7221" width="4.1796875" style="939" customWidth="1"/>
    <col min="7222" max="7222" width="14.453125" style="939" customWidth="1"/>
    <col min="7223" max="7418" width="11" style="939"/>
    <col min="7419" max="7419" width="33.81640625" style="939" customWidth="1"/>
    <col min="7420" max="7420" width="10" style="939" customWidth="1"/>
    <col min="7421" max="7421" width="8.81640625" style="939" customWidth="1"/>
    <col min="7422" max="7422" width="6.81640625" style="939" customWidth="1"/>
    <col min="7423" max="7423" width="5.453125" style="939" customWidth="1"/>
    <col min="7424" max="7425" width="7.54296875" style="939" customWidth="1"/>
    <col min="7426" max="7426" width="30.1796875" style="939" customWidth="1"/>
    <col min="7427" max="7427" width="2.54296875" style="939" customWidth="1"/>
    <col min="7428" max="7428" width="19.453125" style="939" customWidth="1"/>
    <col min="7429" max="7433" width="9.453125" style="939" customWidth="1"/>
    <col min="7434" max="7434" width="32.54296875" style="939" customWidth="1"/>
    <col min="7435" max="7449" width="11" style="939" customWidth="1"/>
    <col min="7450" max="7450" width="37.453125" style="939" customWidth="1"/>
    <col min="7451" max="7452" width="11" style="939" customWidth="1"/>
    <col min="7453" max="7462" width="9.81640625" style="939" customWidth="1"/>
    <col min="7463" max="7466" width="11" style="939" customWidth="1"/>
    <col min="7467" max="7467" width="14.453125" style="939" customWidth="1"/>
    <col min="7468" max="7468" width="4.1796875" style="939" customWidth="1"/>
    <col min="7469" max="7469" width="13.453125" style="939" customWidth="1"/>
    <col min="7470" max="7470" width="28.1796875" style="939" customWidth="1"/>
    <col min="7471" max="7471" width="11" style="939" customWidth="1"/>
    <col min="7472" max="7472" width="14.453125" style="939" customWidth="1"/>
    <col min="7473" max="7473" width="4.1796875" style="939" customWidth="1"/>
    <col min="7474" max="7475" width="11" style="939" customWidth="1"/>
    <col min="7476" max="7476" width="14.453125" style="939" customWidth="1"/>
    <col min="7477" max="7477" width="4.1796875" style="939" customWidth="1"/>
    <col min="7478" max="7478" width="14.453125" style="939" customWidth="1"/>
    <col min="7479" max="7674" width="11" style="939"/>
    <col min="7675" max="7675" width="33.81640625" style="939" customWidth="1"/>
    <col min="7676" max="7676" width="10" style="939" customWidth="1"/>
    <col min="7677" max="7677" width="8.81640625" style="939" customWidth="1"/>
    <col min="7678" max="7678" width="6.81640625" style="939" customWidth="1"/>
    <col min="7679" max="7679" width="5.453125" style="939" customWidth="1"/>
    <col min="7680" max="7681" width="7.54296875" style="939" customWidth="1"/>
    <col min="7682" max="7682" width="30.1796875" style="939" customWidth="1"/>
    <col min="7683" max="7683" width="2.54296875" style="939" customWidth="1"/>
    <col min="7684" max="7684" width="19.453125" style="939" customWidth="1"/>
    <col min="7685" max="7689" width="9.453125" style="939" customWidth="1"/>
    <col min="7690" max="7690" width="32.54296875" style="939" customWidth="1"/>
    <col min="7691" max="7705" width="11" style="939" customWidth="1"/>
    <col min="7706" max="7706" width="37.453125" style="939" customWidth="1"/>
    <col min="7707" max="7708" width="11" style="939" customWidth="1"/>
    <col min="7709" max="7718" width="9.81640625" style="939" customWidth="1"/>
    <col min="7719" max="7722" width="11" style="939" customWidth="1"/>
    <col min="7723" max="7723" width="14.453125" style="939" customWidth="1"/>
    <col min="7724" max="7724" width="4.1796875" style="939" customWidth="1"/>
    <col min="7725" max="7725" width="13.453125" style="939" customWidth="1"/>
    <col min="7726" max="7726" width="28.1796875" style="939" customWidth="1"/>
    <col min="7727" max="7727" width="11" style="939" customWidth="1"/>
    <col min="7728" max="7728" width="14.453125" style="939" customWidth="1"/>
    <col min="7729" max="7729" width="4.1796875" style="939" customWidth="1"/>
    <col min="7730" max="7731" width="11" style="939" customWidth="1"/>
    <col min="7732" max="7732" width="14.453125" style="939" customWidth="1"/>
    <col min="7733" max="7733" width="4.1796875" style="939" customWidth="1"/>
    <col min="7734" max="7734" width="14.453125" style="939" customWidth="1"/>
    <col min="7735" max="7930" width="11" style="939"/>
    <col min="7931" max="7931" width="33.81640625" style="939" customWidth="1"/>
    <col min="7932" max="7932" width="10" style="939" customWidth="1"/>
    <col min="7933" max="7933" width="8.81640625" style="939" customWidth="1"/>
    <col min="7934" max="7934" width="6.81640625" style="939" customWidth="1"/>
    <col min="7935" max="7935" width="5.453125" style="939" customWidth="1"/>
    <col min="7936" max="7937" width="7.54296875" style="939" customWidth="1"/>
    <col min="7938" max="7938" width="30.1796875" style="939" customWidth="1"/>
    <col min="7939" max="7939" width="2.54296875" style="939" customWidth="1"/>
    <col min="7940" max="7940" width="19.453125" style="939" customWidth="1"/>
    <col min="7941" max="7945" width="9.453125" style="939" customWidth="1"/>
    <col min="7946" max="7946" width="32.54296875" style="939" customWidth="1"/>
    <col min="7947" max="7961" width="11" style="939" customWidth="1"/>
    <col min="7962" max="7962" width="37.453125" style="939" customWidth="1"/>
    <col min="7963" max="7964" width="11" style="939" customWidth="1"/>
    <col min="7965" max="7974" width="9.81640625" style="939" customWidth="1"/>
    <col min="7975" max="7978" width="11" style="939" customWidth="1"/>
    <col min="7979" max="7979" width="14.453125" style="939" customWidth="1"/>
    <col min="7980" max="7980" width="4.1796875" style="939" customWidth="1"/>
    <col min="7981" max="7981" width="13.453125" style="939" customWidth="1"/>
    <col min="7982" max="7982" width="28.1796875" style="939" customWidth="1"/>
    <col min="7983" max="7983" width="11" style="939" customWidth="1"/>
    <col min="7984" max="7984" width="14.453125" style="939" customWidth="1"/>
    <col min="7985" max="7985" width="4.1796875" style="939" customWidth="1"/>
    <col min="7986" max="7987" width="11" style="939" customWidth="1"/>
    <col min="7988" max="7988" width="14.453125" style="939" customWidth="1"/>
    <col min="7989" max="7989" width="4.1796875" style="939" customWidth="1"/>
    <col min="7990" max="7990" width="14.453125" style="939" customWidth="1"/>
    <col min="7991" max="8186" width="11" style="939"/>
    <col min="8187" max="8187" width="33.81640625" style="939" customWidth="1"/>
    <col min="8188" max="8188" width="10" style="939" customWidth="1"/>
    <col min="8189" max="8189" width="8.81640625" style="939" customWidth="1"/>
    <col min="8190" max="8190" width="6.81640625" style="939" customWidth="1"/>
    <col min="8191" max="8191" width="5.453125" style="939" customWidth="1"/>
    <col min="8192" max="8193" width="7.54296875" style="939" customWidth="1"/>
    <col min="8194" max="8194" width="30.1796875" style="939" customWidth="1"/>
    <col min="8195" max="8195" width="2.54296875" style="939" customWidth="1"/>
    <col min="8196" max="8196" width="19.453125" style="939" customWidth="1"/>
    <col min="8197" max="8201" width="9.453125" style="939" customWidth="1"/>
    <col min="8202" max="8202" width="32.54296875" style="939" customWidth="1"/>
    <col min="8203" max="8217" width="11" style="939" customWidth="1"/>
    <col min="8218" max="8218" width="37.453125" style="939" customWidth="1"/>
    <col min="8219" max="8220" width="11" style="939" customWidth="1"/>
    <col min="8221" max="8230" width="9.81640625" style="939" customWidth="1"/>
    <col min="8231" max="8234" width="11" style="939" customWidth="1"/>
    <col min="8235" max="8235" width="14.453125" style="939" customWidth="1"/>
    <col min="8236" max="8236" width="4.1796875" style="939" customWidth="1"/>
    <col min="8237" max="8237" width="13.453125" style="939" customWidth="1"/>
    <col min="8238" max="8238" width="28.1796875" style="939" customWidth="1"/>
    <col min="8239" max="8239" width="11" style="939" customWidth="1"/>
    <col min="8240" max="8240" width="14.453125" style="939" customWidth="1"/>
    <col min="8241" max="8241" width="4.1796875" style="939" customWidth="1"/>
    <col min="8242" max="8243" width="11" style="939" customWidth="1"/>
    <col min="8244" max="8244" width="14.453125" style="939" customWidth="1"/>
    <col min="8245" max="8245" width="4.1796875" style="939" customWidth="1"/>
    <col min="8246" max="8246" width="14.453125" style="939" customWidth="1"/>
    <col min="8247" max="8442" width="11" style="939"/>
    <col min="8443" max="8443" width="33.81640625" style="939" customWidth="1"/>
    <col min="8444" max="8444" width="10" style="939" customWidth="1"/>
    <col min="8445" max="8445" width="8.81640625" style="939" customWidth="1"/>
    <col min="8446" max="8446" width="6.81640625" style="939" customWidth="1"/>
    <col min="8447" max="8447" width="5.453125" style="939" customWidth="1"/>
    <col min="8448" max="8449" width="7.54296875" style="939" customWidth="1"/>
    <col min="8450" max="8450" width="30.1796875" style="939" customWidth="1"/>
    <col min="8451" max="8451" width="2.54296875" style="939" customWidth="1"/>
    <col min="8452" max="8452" width="19.453125" style="939" customWidth="1"/>
    <col min="8453" max="8457" width="9.453125" style="939" customWidth="1"/>
    <col min="8458" max="8458" width="32.54296875" style="939" customWidth="1"/>
    <col min="8459" max="8473" width="11" style="939" customWidth="1"/>
    <col min="8474" max="8474" width="37.453125" style="939" customWidth="1"/>
    <col min="8475" max="8476" width="11" style="939" customWidth="1"/>
    <col min="8477" max="8486" width="9.81640625" style="939" customWidth="1"/>
    <col min="8487" max="8490" width="11" style="939" customWidth="1"/>
    <col min="8491" max="8491" width="14.453125" style="939" customWidth="1"/>
    <col min="8492" max="8492" width="4.1796875" style="939" customWidth="1"/>
    <col min="8493" max="8493" width="13.453125" style="939" customWidth="1"/>
    <col min="8494" max="8494" width="28.1796875" style="939" customWidth="1"/>
    <col min="8495" max="8495" width="11" style="939" customWidth="1"/>
    <col min="8496" max="8496" width="14.453125" style="939" customWidth="1"/>
    <col min="8497" max="8497" width="4.1796875" style="939" customWidth="1"/>
    <col min="8498" max="8499" width="11" style="939" customWidth="1"/>
    <col min="8500" max="8500" width="14.453125" style="939" customWidth="1"/>
    <col min="8501" max="8501" width="4.1796875" style="939" customWidth="1"/>
    <col min="8502" max="8502" width="14.453125" style="939" customWidth="1"/>
    <col min="8503" max="8698" width="11" style="939"/>
    <col min="8699" max="8699" width="33.81640625" style="939" customWidth="1"/>
    <col min="8700" max="8700" width="10" style="939" customWidth="1"/>
    <col min="8701" max="8701" width="8.81640625" style="939" customWidth="1"/>
    <col min="8702" max="8702" width="6.81640625" style="939" customWidth="1"/>
    <col min="8703" max="8703" width="5.453125" style="939" customWidth="1"/>
    <col min="8704" max="8705" width="7.54296875" style="939" customWidth="1"/>
    <col min="8706" max="8706" width="30.1796875" style="939" customWidth="1"/>
    <col min="8707" max="8707" width="2.54296875" style="939" customWidth="1"/>
    <col min="8708" max="8708" width="19.453125" style="939" customWidth="1"/>
    <col min="8709" max="8713" width="9.453125" style="939" customWidth="1"/>
    <col min="8714" max="8714" width="32.54296875" style="939" customWidth="1"/>
    <col min="8715" max="8729" width="11" style="939" customWidth="1"/>
    <col min="8730" max="8730" width="37.453125" style="939" customWidth="1"/>
    <col min="8731" max="8732" width="11" style="939" customWidth="1"/>
    <col min="8733" max="8742" width="9.81640625" style="939" customWidth="1"/>
    <col min="8743" max="8746" width="11" style="939" customWidth="1"/>
    <col min="8747" max="8747" width="14.453125" style="939" customWidth="1"/>
    <col min="8748" max="8748" width="4.1796875" style="939" customWidth="1"/>
    <col min="8749" max="8749" width="13.453125" style="939" customWidth="1"/>
    <col min="8750" max="8750" width="28.1796875" style="939" customWidth="1"/>
    <col min="8751" max="8751" width="11" style="939" customWidth="1"/>
    <col min="8752" max="8752" width="14.453125" style="939" customWidth="1"/>
    <col min="8753" max="8753" width="4.1796875" style="939" customWidth="1"/>
    <col min="8754" max="8755" width="11" style="939" customWidth="1"/>
    <col min="8756" max="8756" width="14.453125" style="939" customWidth="1"/>
    <col min="8757" max="8757" width="4.1796875" style="939" customWidth="1"/>
    <col min="8758" max="8758" width="14.453125" style="939" customWidth="1"/>
    <col min="8759" max="8954" width="11" style="939"/>
    <col min="8955" max="8955" width="33.81640625" style="939" customWidth="1"/>
    <col min="8956" max="8956" width="10" style="939" customWidth="1"/>
    <col min="8957" max="8957" width="8.81640625" style="939" customWidth="1"/>
    <col min="8958" max="8958" width="6.81640625" style="939" customWidth="1"/>
    <col min="8959" max="8959" width="5.453125" style="939" customWidth="1"/>
    <col min="8960" max="8961" width="7.54296875" style="939" customWidth="1"/>
    <col min="8962" max="8962" width="30.1796875" style="939" customWidth="1"/>
    <col min="8963" max="8963" width="2.54296875" style="939" customWidth="1"/>
    <col min="8964" max="8964" width="19.453125" style="939" customWidth="1"/>
    <col min="8965" max="8969" width="9.453125" style="939" customWidth="1"/>
    <col min="8970" max="8970" width="32.54296875" style="939" customWidth="1"/>
    <col min="8971" max="8985" width="11" style="939" customWidth="1"/>
    <col min="8986" max="8986" width="37.453125" style="939" customWidth="1"/>
    <col min="8987" max="8988" width="11" style="939" customWidth="1"/>
    <col min="8989" max="8998" width="9.81640625" style="939" customWidth="1"/>
    <col min="8999" max="9002" width="11" style="939" customWidth="1"/>
    <col min="9003" max="9003" width="14.453125" style="939" customWidth="1"/>
    <col min="9004" max="9004" width="4.1796875" style="939" customWidth="1"/>
    <col min="9005" max="9005" width="13.453125" style="939" customWidth="1"/>
    <col min="9006" max="9006" width="28.1796875" style="939" customWidth="1"/>
    <col min="9007" max="9007" width="11" style="939" customWidth="1"/>
    <col min="9008" max="9008" width="14.453125" style="939" customWidth="1"/>
    <col min="9009" max="9009" width="4.1796875" style="939" customWidth="1"/>
    <col min="9010" max="9011" width="11" style="939" customWidth="1"/>
    <col min="9012" max="9012" width="14.453125" style="939" customWidth="1"/>
    <col min="9013" max="9013" width="4.1796875" style="939" customWidth="1"/>
    <col min="9014" max="9014" width="14.453125" style="939" customWidth="1"/>
    <col min="9015" max="9210" width="11" style="939"/>
    <col min="9211" max="9211" width="33.81640625" style="939" customWidth="1"/>
    <col min="9212" max="9212" width="10" style="939" customWidth="1"/>
    <col min="9213" max="9213" width="8.81640625" style="939" customWidth="1"/>
    <col min="9214" max="9214" width="6.81640625" style="939" customWidth="1"/>
    <col min="9215" max="9215" width="5.453125" style="939" customWidth="1"/>
    <col min="9216" max="9217" width="7.54296875" style="939" customWidth="1"/>
    <col min="9218" max="9218" width="30.1796875" style="939" customWidth="1"/>
    <col min="9219" max="9219" width="2.54296875" style="939" customWidth="1"/>
    <col min="9220" max="9220" width="19.453125" style="939" customWidth="1"/>
    <col min="9221" max="9225" width="9.453125" style="939" customWidth="1"/>
    <col min="9226" max="9226" width="32.54296875" style="939" customWidth="1"/>
    <col min="9227" max="9241" width="11" style="939" customWidth="1"/>
    <col min="9242" max="9242" width="37.453125" style="939" customWidth="1"/>
    <col min="9243" max="9244" width="11" style="939" customWidth="1"/>
    <col min="9245" max="9254" width="9.81640625" style="939" customWidth="1"/>
    <col min="9255" max="9258" width="11" style="939" customWidth="1"/>
    <col min="9259" max="9259" width="14.453125" style="939" customWidth="1"/>
    <col min="9260" max="9260" width="4.1796875" style="939" customWidth="1"/>
    <col min="9261" max="9261" width="13.453125" style="939" customWidth="1"/>
    <col min="9262" max="9262" width="28.1796875" style="939" customWidth="1"/>
    <col min="9263" max="9263" width="11" style="939" customWidth="1"/>
    <col min="9264" max="9264" width="14.453125" style="939" customWidth="1"/>
    <col min="9265" max="9265" width="4.1796875" style="939" customWidth="1"/>
    <col min="9266" max="9267" width="11" style="939" customWidth="1"/>
    <col min="9268" max="9268" width="14.453125" style="939" customWidth="1"/>
    <col min="9269" max="9269" width="4.1796875" style="939" customWidth="1"/>
    <col min="9270" max="9270" width="14.453125" style="939" customWidth="1"/>
    <col min="9271" max="9466" width="11" style="939"/>
    <col min="9467" max="9467" width="33.81640625" style="939" customWidth="1"/>
    <col min="9468" max="9468" width="10" style="939" customWidth="1"/>
    <col min="9469" max="9469" width="8.81640625" style="939" customWidth="1"/>
    <col min="9470" max="9470" width="6.81640625" style="939" customWidth="1"/>
    <col min="9471" max="9471" width="5.453125" style="939" customWidth="1"/>
    <col min="9472" max="9473" width="7.54296875" style="939" customWidth="1"/>
    <col min="9474" max="9474" width="30.1796875" style="939" customWidth="1"/>
    <col min="9475" max="9475" width="2.54296875" style="939" customWidth="1"/>
    <col min="9476" max="9476" width="19.453125" style="939" customWidth="1"/>
    <col min="9477" max="9481" width="9.453125" style="939" customWidth="1"/>
    <col min="9482" max="9482" width="32.54296875" style="939" customWidth="1"/>
    <col min="9483" max="9497" width="11" style="939" customWidth="1"/>
    <col min="9498" max="9498" width="37.453125" style="939" customWidth="1"/>
    <col min="9499" max="9500" width="11" style="939" customWidth="1"/>
    <col min="9501" max="9510" width="9.81640625" style="939" customWidth="1"/>
    <col min="9511" max="9514" width="11" style="939" customWidth="1"/>
    <col min="9515" max="9515" width="14.453125" style="939" customWidth="1"/>
    <col min="9516" max="9516" width="4.1796875" style="939" customWidth="1"/>
    <col min="9517" max="9517" width="13.453125" style="939" customWidth="1"/>
    <col min="9518" max="9518" width="28.1796875" style="939" customWidth="1"/>
    <col min="9519" max="9519" width="11" style="939" customWidth="1"/>
    <col min="9520" max="9520" width="14.453125" style="939" customWidth="1"/>
    <col min="9521" max="9521" width="4.1796875" style="939" customWidth="1"/>
    <col min="9522" max="9523" width="11" style="939" customWidth="1"/>
    <col min="9524" max="9524" width="14.453125" style="939" customWidth="1"/>
    <col min="9525" max="9525" width="4.1796875" style="939" customWidth="1"/>
    <col min="9526" max="9526" width="14.453125" style="939" customWidth="1"/>
    <col min="9527" max="9722" width="11" style="939"/>
    <col min="9723" max="9723" width="33.81640625" style="939" customWidth="1"/>
    <col min="9724" max="9724" width="10" style="939" customWidth="1"/>
    <col min="9725" max="9725" width="8.81640625" style="939" customWidth="1"/>
    <col min="9726" max="9726" width="6.81640625" style="939" customWidth="1"/>
    <col min="9727" max="9727" width="5.453125" style="939" customWidth="1"/>
    <col min="9728" max="9729" width="7.54296875" style="939" customWidth="1"/>
    <col min="9730" max="9730" width="30.1796875" style="939" customWidth="1"/>
    <col min="9731" max="9731" width="2.54296875" style="939" customWidth="1"/>
    <col min="9732" max="9732" width="19.453125" style="939" customWidth="1"/>
    <col min="9733" max="9737" width="9.453125" style="939" customWidth="1"/>
    <col min="9738" max="9738" width="32.54296875" style="939" customWidth="1"/>
    <col min="9739" max="9753" width="11" style="939" customWidth="1"/>
    <col min="9754" max="9754" width="37.453125" style="939" customWidth="1"/>
    <col min="9755" max="9756" width="11" style="939" customWidth="1"/>
    <col min="9757" max="9766" width="9.81640625" style="939" customWidth="1"/>
    <col min="9767" max="9770" width="11" style="939" customWidth="1"/>
    <col min="9771" max="9771" width="14.453125" style="939" customWidth="1"/>
    <col min="9772" max="9772" width="4.1796875" style="939" customWidth="1"/>
    <col min="9773" max="9773" width="13.453125" style="939" customWidth="1"/>
    <col min="9774" max="9774" width="28.1796875" style="939" customWidth="1"/>
    <col min="9775" max="9775" width="11" style="939" customWidth="1"/>
    <col min="9776" max="9776" width="14.453125" style="939" customWidth="1"/>
    <col min="9777" max="9777" width="4.1796875" style="939" customWidth="1"/>
    <col min="9778" max="9779" width="11" style="939" customWidth="1"/>
    <col min="9780" max="9780" width="14.453125" style="939" customWidth="1"/>
    <col min="9781" max="9781" width="4.1796875" style="939" customWidth="1"/>
    <col min="9782" max="9782" width="14.453125" style="939" customWidth="1"/>
    <col min="9783" max="9978" width="11" style="939"/>
    <col min="9979" max="9979" width="33.81640625" style="939" customWidth="1"/>
    <col min="9980" max="9980" width="10" style="939" customWidth="1"/>
    <col min="9981" max="9981" width="8.81640625" style="939" customWidth="1"/>
    <col min="9982" max="9982" width="6.81640625" style="939" customWidth="1"/>
    <col min="9983" max="9983" width="5.453125" style="939" customWidth="1"/>
    <col min="9984" max="9985" width="7.54296875" style="939" customWidth="1"/>
    <col min="9986" max="9986" width="30.1796875" style="939" customWidth="1"/>
    <col min="9987" max="9987" width="2.54296875" style="939" customWidth="1"/>
    <col min="9988" max="9988" width="19.453125" style="939" customWidth="1"/>
    <col min="9989" max="9993" width="9.453125" style="939" customWidth="1"/>
    <col min="9994" max="9994" width="32.54296875" style="939" customWidth="1"/>
    <col min="9995" max="10009" width="11" style="939" customWidth="1"/>
    <col min="10010" max="10010" width="37.453125" style="939" customWidth="1"/>
    <col min="10011" max="10012" width="11" style="939" customWidth="1"/>
    <col min="10013" max="10022" width="9.81640625" style="939" customWidth="1"/>
    <col min="10023" max="10026" width="11" style="939" customWidth="1"/>
    <col min="10027" max="10027" width="14.453125" style="939" customWidth="1"/>
    <col min="10028" max="10028" width="4.1796875" style="939" customWidth="1"/>
    <col min="10029" max="10029" width="13.453125" style="939" customWidth="1"/>
    <col min="10030" max="10030" width="28.1796875" style="939" customWidth="1"/>
    <col min="10031" max="10031" width="11" style="939" customWidth="1"/>
    <col min="10032" max="10032" width="14.453125" style="939" customWidth="1"/>
    <col min="10033" max="10033" width="4.1796875" style="939" customWidth="1"/>
    <col min="10034" max="10035" width="11" style="939" customWidth="1"/>
    <col min="10036" max="10036" width="14.453125" style="939" customWidth="1"/>
    <col min="10037" max="10037" width="4.1796875" style="939" customWidth="1"/>
    <col min="10038" max="10038" width="14.453125" style="939" customWidth="1"/>
    <col min="10039" max="10234" width="11" style="939"/>
    <col min="10235" max="10235" width="33.81640625" style="939" customWidth="1"/>
    <col min="10236" max="10236" width="10" style="939" customWidth="1"/>
    <col min="10237" max="10237" width="8.81640625" style="939" customWidth="1"/>
    <col min="10238" max="10238" width="6.81640625" style="939" customWidth="1"/>
    <col min="10239" max="10239" width="5.453125" style="939" customWidth="1"/>
    <col min="10240" max="10241" width="7.54296875" style="939" customWidth="1"/>
    <col min="10242" max="10242" width="30.1796875" style="939" customWidth="1"/>
    <col min="10243" max="10243" width="2.54296875" style="939" customWidth="1"/>
    <col min="10244" max="10244" width="19.453125" style="939" customWidth="1"/>
    <col min="10245" max="10249" width="9.453125" style="939" customWidth="1"/>
    <col min="10250" max="10250" width="32.54296875" style="939" customWidth="1"/>
    <col min="10251" max="10265" width="11" style="939" customWidth="1"/>
    <col min="10266" max="10266" width="37.453125" style="939" customWidth="1"/>
    <col min="10267" max="10268" width="11" style="939" customWidth="1"/>
    <col min="10269" max="10278" width="9.81640625" style="939" customWidth="1"/>
    <col min="10279" max="10282" width="11" style="939" customWidth="1"/>
    <col min="10283" max="10283" width="14.453125" style="939" customWidth="1"/>
    <col min="10284" max="10284" width="4.1796875" style="939" customWidth="1"/>
    <col min="10285" max="10285" width="13.453125" style="939" customWidth="1"/>
    <col min="10286" max="10286" width="28.1796875" style="939" customWidth="1"/>
    <col min="10287" max="10287" width="11" style="939" customWidth="1"/>
    <col min="10288" max="10288" width="14.453125" style="939" customWidth="1"/>
    <col min="10289" max="10289" width="4.1796875" style="939" customWidth="1"/>
    <col min="10290" max="10291" width="11" style="939" customWidth="1"/>
    <col min="10292" max="10292" width="14.453125" style="939" customWidth="1"/>
    <col min="10293" max="10293" width="4.1796875" style="939" customWidth="1"/>
    <col min="10294" max="10294" width="14.453125" style="939" customWidth="1"/>
    <col min="10295" max="10490" width="11" style="939"/>
    <col min="10491" max="10491" width="33.81640625" style="939" customWidth="1"/>
    <col min="10492" max="10492" width="10" style="939" customWidth="1"/>
    <col min="10493" max="10493" width="8.81640625" style="939" customWidth="1"/>
    <col min="10494" max="10494" width="6.81640625" style="939" customWidth="1"/>
    <col min="10495" max="10495" width="5.453125" style="939" customWidth="1"/>
    <col min="10496" max="10497" width="7.54296875" style="939" customWidth="1"/>
    <col min="10498" max="10498" width="30.1796875" style="939" customWidth="1"/>
    <col min="10499" max="10499" width="2.54296875" style="939" customWidth="1"/>
    <col min="10500" max="10500" width="19.453125" style="939" customWidth="1"/>
    <col min="10501" max="10505" width="9.453125" style="939" customWidth="1"/>
    <col min="10506" max="10506" width="32.54296875" style="939" customWidth="1"/>
    <col min="10507" max="10521" width="11" style="939" customWidth="1"/>
    <col min="10522" max="10522" width="37.453125" style="939" customWidth="1"/>
    <col min="10523" max="10524" width="11" style="939" customWidth="1"/>
    <col min="10525" max="10534" width="9.81640625" style="939" customWidth="1"/>
    <col min="10535" max="10538" width="11" style="939" customWidth="1"/>
    <col min="10539" max="10539" width="14.453125" style="939" customWidth="1"/>
    <col min="10540" max="10540" width="4.1796875" style="939" customWidth="1"/>
    <col min="10541" max="10541" width="13.453125" style="939" customWidth="1"/>
    <col min="10542" max="10542" width="28.1796875" style="939" customWidth="1"/>
    <col min="10543" max="10543" width="11" style="939" customWidth="1"/>
    <col min="10544" max="10544" width="14.453125" style="939" customWidth="1"/>
    <col min="10545" max="10545" width="4.1796875" style="939" customWidth="1"/>
    <col min="10546" max="10547" width="11" style="939" customWidth="1"/>
    <col min="10548" max="10548" width="14.453125" style="939" customWidth="1"/>
    <col min="10549" max="10549" width="4.1796875" style="939" customWidth="1"/>
    <col min="10550" max="10550" width="14.453125" style="939" customWidth="1"/>
    <col min="10551" max="10746" width="11" style="939"/>
    <col min="10747" max="10747" width="33.81640625" style="939" customWidth="1"/>
    <col min="10748" max="10748" width="10" style="939" customWidth="1"/>
    <col min="10749" max="10749" width="8.81640625" style="939" customWidth="1"/>
    <col min="10750" max="10750" width="6.81640625" style="939" customWidth="1"/>
    <col min="10751" max="10751" width="5.453125" style="939" customWidth="1"/>
    <col min="10752" max="10753" width="7.54296875" style="939" customWidth="1"/>
    <col min="10754" max="10754" width="30.1796875" style="939" customWidth="1"/>
    <col min="10755" max="10755" width="2.54296875" style="939" customWidth="1"/>
    <col min="10756" max="10756" width="19.453125" style="939" customWidth="1"/>
    <col min="10757" max="10761" width="9.453125" style="939" customWidth="1"/>
    <col min="10762" max="10762" width="32.54296875" style="939" customWidth="1"/>
    <col min="10763" max="10777" width="11" style="939" customWidth="1"/>
    <col min="10778" max="10778" width="37.453125" style="939" customWidth="1"/>
    <col min="10779" max="10780" width="11" style="939" customWidth="1"/>
    <col min="10781" max="10790" width="9.81640625" style="939" customWidth="1"/>
    <col min="10791" max="10794" width="11" style="939" customWidth="1"/>
    <col min="10795" max="10795" width="14.453125" style="939" customWidth="1"/>
    <col min="10796" max="10796" width="4.1796875" style="939" customWidth="1"/>
    <col min="10797" max="10797" width="13.453125" style="939" customWidth="1"/>
    <col min="10798" max="10798" width="28.1796875" style="939" customWidth="1"/>
    <col min="10799" max="10799" width="11" style="939" customWidth="1"/>
    <col min="10800" max="10800" width="14.453125" style="939" customWidth="1"/>
    <col min="10801" max="10801" width="4.1796875" style="939" customWidth="1"/>
    <col min="10802" max="10803" width="11" style="939" customWidth="1"/>
    <col min="10804" max="10804" width="14.453125" style="939" customWidth="1"/>
    <col min="10805" max="10805" width="4.1796875" style="939" customWidth="1"/>
    <col min="10806" max="10806" width="14.453125" style="939" customWidth="1"/>
    <col min="10807" max="11002" width="11" style="939"/>
    <col min="11003" max="11003" width="33.81640625" style="939" customWidth="1"/>
    <col min="11004" max="11004" width="10" style="939" customWidth="1"/>
    <col min="11005" max="11005" width="8.81640625" style="939" customWidth="1"/>
    <col min="11006" max="11006" width="6.81640625" style="939" customWidth="1"/>
    <col min="11007" max="11007" width="5.453125" style="939" customWidth="1"/>
    <col min="11008" max="11009" width="7.54296875" style="939" customWidth="1"/>
    <col min="11010" max="11010" width="30.1796875" style="939" customWidth="1"/>
    <col min="11011" max="11011" width="2.54296875" style="939" customWidth="1"/>
    <col min="11012" max="11012" width="19.453125" style="939" customWidth="1"/>
    <col min="11013" max="11017" width="9.453125" style="939" customWidth="1"/>
    <col min="11018" max="11018" width="32.54296875" style="939" customWidth="1"/>
    <col min="11019" max="11033" width="11" style="939" customWidth="1"/>
    <col min="11034" max="11034" width="37.453125" style="939" customWidth="1"/>
    <col min="11035" max="11036" width="11" style="939" customWidth="1"/>
    <col min="11037" max="11046" width="9.81640625" style="939" customWidth="1"/>
    <col min="11047" max="11050" width="11" style="939" customWidth="1"/>
    <col min="11051" max="11051" width="14.453125" style="939" customWidth="1"/>
    <col min="11052" max="11052" width="4.1796875" style="939" customWidth="1"/>
    <col min="11053" max="11053" width="13.453125" style="939" customWidth="1"/>
    <col min="11054" max="11054" width="28.1796875" style="939" customWidth="1"/>
    <col min="11055" max="11055" width="11" style="939" customWidth="1"/>
    <col min="11056" max="11056" width="14.453125" style="939" customWidth="1"/>
    <col min="11057" max="11057" width="4.1796875" style="939" customWidth="1"/>
    <col min="11058" max="11059" width="11" style="939" customWidth="1"/>
    <col min="11060" max="11060" width="14.453125" style="939" customWidth="1"/>
    <col min="11061" max="11061" width="4.1796875" style="939" customWidth="1"/>
    <col min="11062" max="11062" width="14.453125" style="939" customWidth="1"/>
    <col min="11063" max="11258" width="11" style="939"/>
    <col min="11259" max="11259" width="33.81640625" style="939" customWidth="1"/>
    <col min="11260" max="11260" width="10" style="939" customWidth="1"/>
    <col min="11261" max="11261" width="8.81640625" style="939" customWidth="1"/>
    <col min="11262" max="11262" width="6.81640625" style="939" customWidth="1"/>
    <col min="11263" max="11263" width="5.453125" style="939" customWidth="1"/>
    <col min="11264" max="11265" width="7.54296875" style="939" customWidth="1"/>
    <col min="11266" max="11266" width="30.1796875" style="939" customWidth="1"/>
    <col min="11267" max="11267" width="2.54296875" style="939" customWidth="1"/>
    <col min="11268" max="11268" width="19.453125" style="939" customWidth="1"/>
    <col min="11269" max="11273" width="9.453125" style="939" customWidth="1"/>
    <col min="11274" max="11274" width="32.54296875" style="939" customWidth="1"/>
    <col min="11275" max="11289" width="11" style="939" customWidth="1"/>
    <col min="11290" max="11290" width="37.453125" style="939" customWidth="1"/>
    <col min="11291" max="11292" width="11" style="939" customWidth="1"/>
    <col min="11293" max="11302" width="9.81640625" style="939" customWidth="1"/>
    <col min="11303" max="11306" width="11" style="939" customWidth="1"/>
    <col min="11307" max="11307" width="14.453125" style="939" customWidth="1"/>
    <col min="11308" max="11308" width="4.1796875" style="939" customWidth="1"/>
    <col min="11309" max="11309" width="13.453125" style="939" customWidth="1"/>
    <col min="11310" max="11310" width="28.1796875" style="939" customWidth="1"/>
    <col min="11311" max="11311" width="11" style="939" customWidth="1"/>
    <col min="11312" max="11312" width="14.453125" style="939" customWidth="1"/>
    <col min="11313" max="11313" width="4.1796875" style="939" customWidth="1"/>
    <col min="11314" max="11315" width="11" style="939" customWidth="1"/>
    <col min="11316" max="11316" width="14.453125" style="939" customWidth="1"/>
    <col min="11317" max="11317" width="4.1796875" style="939" customWidth="1"/>
    <col min="11318" max="11318" width="14.453125" style="939" customWidth="1"/>
    <col min="11319" max="11514" width="11" style="939"/>
    <col min="11515" max="11515" width="33.81640625" style="939" customWidth="1"/>
    <col min="11516" max="11516" width="10" style="939" customWidth="1"/>
    <col min="11517" max="11517" width="8.81640625" style="939" customWidth="1"/>
    <col min="11518" max="11518" width="6.81640625" style="939" customWidth="1"/>
    <col min="11519" max="11519" width="5.453125" style="939" customWidth="1"/>
    <col min="11520" max="11521" width="7.54296875" style="939" customWidth="1"/>
    <col min="11522" max="11522" width="30.1796875" style="939" customWidth="1"/>
    <col min="11523" max="11523" width="2.54296875" style="939" customWidth="1"/>
    <col min="11524" max="11524" width="19.453125" style="939" customWidth="1"/>
    <col min="11525" max="11529" width="9.453125" style="939" customWidth="1"/>
    <col min="11530" max="11530" width="32.54296875" style="939" customWidth="1"/>
    <col min="11531" max="11545" width="11" style="939" customWidth="1"/>
    <col min="11546" max="11546" width="37.453125" style="939" customWidth="1"/>
    <col min="11547" max="11548" width="11" style="939" customWidth="1"/>
    <col min="11549" max="11558" width="9.81640625" style="939" customWidth="1"/>
    <col min="11559" max="11562" width="11" style="939" customWidth="1"/>
    <col min="11563" max="11563" width="14.453125" style="939" customWidth="1"/>
    <col min="11564" max="11564" width="4.1796875" style="939" customWidth="1"/>
    <col min="11565" max="11565" width="13.453125" style="939" customWidth="1"/>
    <col min="11566" max="11566" width="28.1796875" style="939" customWidth="1"/>
    <col min="11567" max="11567" width="11" style="939" customWidth="1"/>
    <col min="11568" max="11568" width="14.453125" style="939" customWidth="1"/>
    <col min="11569" max="11569" width="4.1796875" style="939" customWidth="1"/>
    <col min="11570" max="11571" width="11" style="939" customWidth="1"/>
    <col min="11572" max="11572" width="14.453125" style="939" customWidth="1"/>
    <col min="11573" max="11573" width="4.1796875" style="939" customWidth="1"/>
    <col min="11574" max="11574" width="14.453125" style="939" customWidth="1"/>
    <col min="11575" max="11770" width="11" style="939"/>
    <col min="11771" max="11771" width="33.81640625" style="939" customWidth="1"/>
    <col min="11772" max="11772" width="10" style="939" customWidth="1"/>
    <col min="11773" max="11773" width="8.81640625" style="939" customWidth="1"/>
    <col min="11774" max="11774" width="6.81640625" style="939" customWidth="1"/>
    <col min="11775" max="11775" width="5.453125" style="939" customWidth="1"/>
    <col min="11776" max="11777" width="7.54296875" style="939" customWidth="1"/>
    <col min="11778" max="11778" width="30.1796875" style="939" customWidth="1"/>
    <col min="11779" max="11779" width="2.54296875" style="939" customWidth="1"/>
    <col min="11780" max="11780" width="19.453125" style="939" customWidth="1"/>
    <col min="11781" max="11785" width="9.453125" style="939" customWidth="1"/>
    <col min="11786" max="11786" width="32.54296875" style="939" customWidth="1"/>
    <col min="11787" max="11801" width="11" style="939" customWidth="1"/>
    <col min="11802" max="11802" width="37.453125" style="939" customWidth="1"/>
    <col min="11803" max="11804" width="11" style="939" customWidth="1"/>
    <col min="11805" max="11814" width="9.81640625" style="939" customWidth="1"/>
    <col min="11815" max="11818" width="11" style="939" customWidth="1"/>
    <col min="11819" max="11819" width="14.453125" style="939" customWidth="1"/>
    <col min="11820" max="11820" width="4.1796875" style="939" customWidth="1"/>
    <col min="11821" max="11821" width="13.453125" style="939" customWidth="1"/>
    <col min="11822" max="11822" width="28.1796875" style="939" customWidth="1"/>
    <col min="11823" max="11823" width="11" style="939" customWidth="1"/>
    <col min="11824" max="11824" width="14.453125" style="939" customWidth="1"/>
    <col min="11825" max="11825" width="4.1796875" style="939" customWidth="1"/>
    <col min="11826" max="11827" width="11" style="939" customWidth="1"/>
    <col min="11828" max="11828" width="14.453125" style="939" customWidth="1"/>
    <col min="11829" max="11829" width="4.1796875" style="939" customWidth="1"/>
    <col min="11830" max="11830" width="14.453125" style="939" customWidth="1"/>
    <col min="11831" max="12026" width="11" style="939"/>
    <col min="12027" max="12027" width="33.81640625" style="939" customWidth="1"/>
    <col min="12028" max="12028" width="10" style="939" customWidth="1"/>
    <col min="12029" max="12029" width="8.81640625" style="939" customWidth="1"/>
    <col min="12030" max="12030" width="6.81640625" style="939" customWidth="1"/>
    <col min="12031" max="12031" width="5.453125" style="939" customWidth="1"/>
    <col min="12032" max="12033" width="7.54296875" style="939" customWidth="1"/>
    <col min="12034" max="12034" width="30.1796875" style="939" customWidth="1"/>
    <col min="12035" max="12035" width="2.54296875" style="939" customWidth="1"/>
    <col min="12036" max="12036" width="19.453125" style="939" customWidth="1"/>
    <col min="12037" max="12041" width="9.453125" style="939" customWidth="1"/>
    <col min="12042" max="12042" width="32.54296875" style="939" customWidth="1"/>
    <col min="12043" max="12057" width="11" style="939" customWidth="1"/>
    <col min="12058" max="12058" width="37.453125" style="939" customWidth="1"/>
    <col min="12059" max="12060" width="11" style="939" customWidth="1"/>
    <col min="12061" max="12070" width="9.81640625" style="939" customWidth="1"/>
    <col min="12071" max="12074" width="11" style="939" customWidth="1"/>
    <col min="12075" max="12075" width="14.453125" style="939" customWidth="1"/>
    <col min="12076" max="12076" width="4.1796875" style="939" customWidth="1"/>
    <col min="12077" max="12077" width="13.453125" style="939" customWidth="1"/>
    <col min="12078" max="12078" width="28.1796875" style="939" customWidth="1"/>
    <col min="12079" max="12079" width="11" style="939" customWidth="1"/>
    <col min="12080" max="12080" width="14.453125" style="939" customWidth="1"/>
    <col min="12081" max="12081" width="4.1796875" style="939" customWidth="1"/>
    <col min="12082" max="12083" width="11" style="939" customWidth="1"/>
    <col min="12084" max="12084" width="14.453125" style="939" customWidth="1"/>
    <col min="12085" max="12085" width="4.1796875" style="939" customWidth="1"/>
    <col min="12086" max="12086" width="14.453125" style="939" customWidth="1"/>
    <col min="12087" max="12282" width="11" style="939"/>
    <col min="12283" max="12283" width="33.81640625" style="939" customWidth="1"/>
    <col min="12284" max="12284" width="10" style="939" customWidth="1"/>
    <col min="12285" max="12285" width="8.81640625" style="939" customWidth="1"/>
    <col min="12286" max="12286" width="6.81640625" style="939" customWidth="1"/>
    <col min="12287" max="12287" width="5.453125" style="939" customWidth="1"/>
    <col min="12288" max="12289" width="7.54296875" style="939" customWidth="1"/>
    <col min="12290" max="12290" width="30.1796875" style="939" customWidth="1"/>
    <col min="12291" max="12291" width="2.54296875" style="939" customWidth="1"/>
    <col min="12292" max="12292" width="19.453125" style="939" customWidth="1"/>
    <col min="12293" max="12297" width="9.453125" style="939" customWidth="1"/>
    <col min="12298" max="12298" width="32.54296875" style="939" customWidth="1"/>
    <col min="12299" max="12313" width="11" style="939" customWidth="1"/>
    <col min="12314" max="12314" width="37.453125" style="939" customWidth="1"/>
    <col min="12315" max="12316" width="11" style="939" customWidth="1"/>
    <col min="12317" max="12326" width="9.81640625" style="939" customWidth="1"/>
    <col min="12327" max="12330" width="11" style="939" customWidth="1"/>
    <col min="12331" max="12331" width="14.453125" style="939" customWidth="1"/>
    <col min="12332" max="12332" width="4.1796875" style="939" customWidth="1"/>
    <col min="12333" max="12333" width="13.453125" style="939" customWidth="1"/>
    <col min="12334" max="12334" width="28.1796875" style="939" customWidth="1"/>
    <col min="12335" max="12335" width="11" style="939" customWidth="1"/>
    <col min="12336" max="12336" width="14.453125" style="939" customWidth="1"/>
    <col min="12337" max="12337" width="4.1796875" style="939" customWidth="1"/>
    <col min="12338" max="12339" width="11" style="939" customWidth="1"/>
    <col min="12340" max="12340" width="14.453125" style="939" customWidth="1"/>
    <col min="12341" max="12341" width="4.1796875" style="939" customWidth="1"/>
    <col min="12342" max="12342" width="14.453125" style="939" customWidth="1"/>
    <col min="12343" max="12538" width="11" style="939"/>
    <col min="12539" max="12539" width="33.81640625" style="939" customWidth="1"/>
    <col min="12540" max="12540" width="10" style="939" customWidth="1"/>
    <col min="12541" max="12541" width="8.81640625" style="939" customWidth="1"/>
    <col min="12542" max="12542" width="6.81640625" style="939" customWidth="1"/>
    <col min="12543" max="12543" width="5.453125" style="939" customWidth="1"/>
    <col min="12544" max="12545" width="7.54296875" style="939" customWidth="1"/>
    <col min="12546" max="12546" width="30.1796875" style="939" customWidth="1"/>
    <col min="12547" max="12547" width="2.54296875" style="939" customWidth="1"/>
    <col min="12548" max="12548" width="19.453125" style="939" customWidth="1"/>
    <col min="12549" max="12553" width="9.453125" style="939" customWidth="1"/>
    <col min="12554" max="12554" width="32.54296875" style="939" customWidth="1"/>
    <col min="12555" max="12569" width="11" style="939" customWidth="1"/>
    <col min="12570" max="12570" width="37.453125" style="939" customWidth="1"/>
    <col min="12571" max="12572" width="11" style="939" customWidth="1"/>
    <col min="12573" max="12582" width="9.81640625" style="939" customWidth="1"/>
    <col min="12583" max="12586" width="11" style="939" customWidth="1"/>
    <col min="12587" max="12587" width="14.453125" style="939" customWidth="1"/>
    <col min="12588" max="12588" width="4.1796875" style="939" customWidth="1"/>
    <col min="12589" max="12589" width="13.453125" style="939" customWidth="1"/>
    <col min="12590" max="12590" width="28.1796875" style="939" customWidth="1"/>
    <col min="12591" max="12591" width="11" style="939" customWidth="1"/>
    <col min="12592" max="12592" width="14.453125" style="939" customWidth="1"/>
    <col min="12593" max="12593" width="4.1796875" style="939" customWidth="1"/>
    <col min="12594" max="12595" width="11" style="939" customWidth="1"/>
    <col min="12596" max="12596" width="14.453125" style="939" customWidth="1"/>
    <col min="12597" max="12597" width="4.1796875" style="939" customWidth="1"/>
    <col min="12598" max="12598" width="14.453125" style="939" customWidth="1"/>
    <col min="12599" max="12794" width="11" style="939"/>
    <col min="12795" max="12795" width="33.81640625" style="939" customWidth="1"/>
    <col min="12796" max="12796" width="10" style="939" customWidth="1"/>
    <col min="12797" max="12797" width="8.81640625" style="939" customWidth="1"/>
    <col min="12798" max="12798" width="6.81640625" style="939" customWidth="1"/>
    <col min="12799" max="12799" width="5.453125" style="939" customWidth="1"/>
    <col min="12800" max="12801" width="7.54296875" style="939" customWidth="1"/>
    <col min="12802" max="12802" width="30.1796875" style="939" customWidth="1"/>
    <col min="12803" max="12803" width="2.54296875" style="939" customWidth="1"/>
    <col min="12804" max="12804" width="19.453125" style="939" customWidth="1"/>
    <col min="12805" max="12809" width="9.453125" style="939" customWidth="1"/>
    <col min="12810" max="12810" width="32.54296875" style="939" customWidth="1"/>
    <col min="12811" max="12825" width="11" style="939" customWidth="1"/>
    <col min="12826" max="12826" width="37.453125" style="939" customWidth="1"/>
    <col min="12827" max="12828" width="11" style="939" customWidth="1"/>
    <col min="12829" max="12838" width="9.81640625" style="939" customWidth="1"/>
    <col min="12839" max="12842" width="11" style="939" customWidth="1"/>
    <col min="12843" max="12843" width="14.453125" style="939" customWidth="1"/>
    <col min="12844" max="12844" width="4.1796875" style="939" customWidth="1"/>
    <col min="12845" max="12845" width="13.453125" style="939" customWidth="1"/>
    <col min="12846" max="12846" width="28.1796875" style="939" customWidth="1"/>
    <col min="12847" max="12847" width="11" style="939" customWidth="1"/>
    <col min="12848" max="12848" width="14.453125" style="939" customWidth="1"/>
    <col min="12849" max="12849" width="4.1796875" style="939" customWidth="1"/>
    <col min="12850" max="12851" width="11" style="939" customWidth="1"/>
    <col min="12852" max="12852" width="14.453125" style="939" customWidth="1"/>
    <col min="12853" max="12853" width="4.1796875" style="939" customWidth="1"/>
    <col min="12854" max="12854" width="14.453125" style="939" customWidth="1"/>
    <col min="12855" max="13050" width="11" style="939"/>
    <col min="13051" max="13051" width="33.81640625" style="939" customWidth="1"/>
    <col min="13052" max="13052" width="10" style="939" customWidth="1"/>
    <col min="13053" max="13053" width="8.81640625" style="939" customWidth="1"/>
    <col min="13054" max="13054" width="6.81640625" style="939" customWidth="1"/>
    <col min="13055" max="13055" width="5.453125" style="939" customWidth="1"/>
    <col min="13056" max="13057" width="7.54296875" style="939" customWidth="1"/>
    <col min="13058" max="13058" width="30.1796875" style="939" customWidth="1"/>
    <col min="13059" max="13059" width="2.54296875" style="939" customWidth="1"/>
    <col min="13060" max="13060" width="19.453125" style="939" customWidth="1"/>
    <col min="13061" max="13065" width="9.453125" style="939" customWidth="1"/>
    <col min="13066" max="13066" width="32.54296875" style="939" customWidth="1"/>
    <col min="13067" max="13081" width="11" style="939" customWidth="1"/>
    <col min="13082" max="13082" width="37.453125" style="939" customWidth="1"/>
    <col min="13083" max="13084" width="11" style="939" customWidth="1"/>
    <col min="13085" max="13094" width="9.81640625" style="939" customWidth="1"/>
    <col min="13095" max="13098" width="11" style="939" customWidth="1"/>
    <col min="13099" max="13099" width="14.453125" style="939" customWidth="1"/>
    <col min="13100" max="13100" width="4.1796875" style="939" customWidth="1"/>
    <col min="13101" max="13101" width="13.453125" style="939" customWidth="1"/>
    <col min="13102" max="13102" width="28.1796875" style="939" customWidth="1"/>
    <col min="13103" max="13103" width="11" style="939" customWidth="1"/>
    <col min="13104" max="13104" width="14.453125" style="939" customWidth="1"/>
    <col min="13105" max="13105" width="4.1796875" style="939" customWidth="1"/>
    <col min="13106" max="13107" width="11" style="939" customWidth="1"/>
    <col min="13108" max="13108" width="14.453125" style="939" customWidth="1"/>
    <col min="13109" max="13109" width="4.1796875" style="939" customWidth="1"/>
    <col min="13110" max="13110" width="14.453125" style="939" customWidth="1"/>
    <col min="13111" max="13306" width="11" style="939"/>
    <col min="13307" max="13307" width="33.81640625" style="939" customWidth="1"/>
    <col min="13308" max="13308" width="10" style="939" customWidth="1"/>
    <col min="13309" max="13309" width="8.81640625" style="939" customWidth="1"/>
    <col min="13310" max="13310" width="6.81640625" style="939" customWidth="1"/>
    <col min="13311" max="13311" width="5.453125" style="939" customWidth="1"/>
    <col min="13312" max="13313" width="7.54296875" style="939" customWidth="1"/>
    <col min="13314" max="13314" width="30.1796875" style="939" customWidth="1"/>
    <col min="13315" max="13315" width="2.54296875" style="939" customWidth="1"/>
    <col min="13316" max="13316" width="19.453125" style="939" customWidth="1"/>
    <col min="13317" max="13321" width="9.453125" style="939" customWidth="1"/>
    <col min="13322" max="13322" width="32.54296875" style="939" customWidth="1"/>
    <col min="13323" max="13337" width="11" style="939" customWidth="1"/>
    <col min="13338" max="13338" width="37.453125" style="939" customWidth="1"/>
    <col min="13339" max="13340" width="11" style="939" customWidth="1"/>
    <col min="13341" max="13350" width="9.81640625" style="939" customWidth="1"/>
    <col min="13351" max="13354" width="11" style="939" customWidth="1"/>
    <col min="13355" max="13355" width="14.453125" style="939" customWidth="1"/>
    <col min="13356" max="13356" width="4.1796875" style="939" customWidth="1"/>
    <col min="13357" max="13357" width="13.453125" style="939" customWidth="1"/>
    <col min="13358" max="13358" width="28.1796875" style="939" customWidth="1"/>
    <col min="13359" max="13359" width="11" style="939" customWidth="1"/>
    <col min="13360" max="13360" width="14.453125" style="939" customWidth="1"/>
    <col min="13361" max="13361" width="4.1796875" style="939" customWidth="1"/>
    <col min="13362" max="13363" width="11" style="939" customWidth="1"/>
    <col min="13364" max="13364" width="14.453125" style="939" customWidth="1"/>
    <col min="13365" max="13365" width="4.1796875" style="939" customWidth="1"/>
    <col min="13366" max="13366" width="14.453125" style="939" customWidth="1"/>
    <col min="13367" max="13562" width="11" style="939"/>
    <col min="13563" max="13563" width="33.81640625" style="939" customWidth="1"/>
    <col min="13564" max="13564" width="10" style="939" customWidth="1"/>
    <col min="13565" max="13565" width="8.81640625" style="939" customWidth="1"/>
    <col min="13566" max="13566" width="6.81640625" style="939" customWidth="1"/>
    <col min="13567" max="13567" width="5.453125" style="939" customWidth="1"/>
    <col min="13568" max="13569" width="7.54296875" style="939" customWidth="1"/>
    <col min="13570" max="13570" width="30.1796875" style="939" customWidth="1"/>
    <col min="13571" max="13571" width="2.54296875" style="939" customWidth="1"/>
    <col min="13572" max="13572" width="19.453125" style="939" customWidth="1"/>
    <col min="13573" max="13577" width="9.453125" style="939" customWidth="1"/>
    <col min="13578" max="13578" width="32.54296875" style="939" customWidth="1"/>
    <col min="13579" max="13593" width="11" style="939" customWidth="1"/>
    <col min="13594" max="13594" width="37.453125" style="939" customWidth="1"/>
    <col min="13595" max="13596" width="11" style="939" customWidth="1"/>
    <col min="13597" max="13606" width="9.81640625" style="939" customWidth="1"/>
    <col min="13607" max="13610" width="11" style="939" customWidth="1"/>
    <col min="13611" max="13611" width="14.453125" style="939" customWidth="1"/>
    <col min="13612" max="13612" width="4.1796875" style="939" customWidth="1"/>
    <col min="13613" max="13613" width="13.453125" style="939" customWidth="1"/>
    <col min="13614" max="13614" width="28.1796875" style="939" customWidth="1"/>
    <col min="13615" max="13615" width="11" style="939" customWidth="1"/>
    <col min="13616" max="13616" width="14.453125" style="939" customWidth="1"/>
    <col min="13617" max="13617" width="4.1796875" style="939" customWidth="1"/>
    <col min="13618" max="13619" width="11" style="939" customWidth="1"/>
    <col min="13620" max="13620" width="14.453125" style="939" customWidth="1"/>
    <col min="13621" max="13621" width="4.1796875" style="939" customWidth="1"/>
    <col min="13622" max="13622" width="14.453125" style="939" customWidth="1"/>
    <col min="13623" max="13818" width="11" style="939"/>
    <col min="13819" max="13819" width="33.81640625" style="939" customWidth="1"/>
    <col min="13820" max="13820" width="10" style="939" customWidth="1"/>
    <col min="13821" max="13821" width="8.81640625" style="939" customWidth="1"/>
    <col min="13822" max="13822" width="6.81640625" style="939" customWidth="1"/>
    <col min="13823" max="13823" width="5.453125" style="939" customWidth="1"/>
    <col min="13824" max="13825" width="7.54296875" style="939" customWidth="1"/>
    <col min="13826" max="13826" width="30.1796875" style="939" customWidth="1"/>
    <col min="13827" max="13827" width="2.54296875" style="939" customWidth="1"/>
    <col min="13828" max="13828" width="19.453125" style="939" customWidth="1"/>
    <col min="13829" max="13833" width="9.453125" style="939" customWidth="1"/>
    <col min="13834" max="13834" width="32.54296875" style="939" customWidth="1"/>
    <col min="13835" max="13849" width="11" style="939" customWidth="1"/>
    <col min="13850" max="13850" width="37.453125" style="939" customWidth="1"/>
    <col min="13851" max="13852" width="11" style="939" customWidth="1"/>
    <col min="13853" max="13862" width="9.81640625" style="939" customWidth="1"/>
    <col min="13863" max="13866" width="11" style="939" customWidth="1"/>
    <col min="13867" max="13867" width="14.453125" style="939" customWidth="1"/>
    <col min="13868" max="13868" width="4.1796875" style="939" customWidth="1"/>
    <col min="13869" max="13869" width="13.453125" style="939" customWidth="1"/>
    <col min="13870" max="13870" width="28.1796875" style="939" customWidth="1"/>
    <col min="13871" max="13871" width="11" style="939" customWidth="1"/>
    <col min="13872" max="13872" width="14.453125" style="939" customWidth="1"/>
    <col min="13873" max="13873" width="4.1796875" style="939" customWidth="1"/>
    <col min="13874" max="13875" width="11" style="939" customWidth="1"/>
    <col min="13876" max="13876" width="14.453125" style="939" customWidth="1"/>
    <col min="13877" max="13877" width="4.1796875" style="939" customWidth="1"/>
    <col min="13878" max="13878" width="14.453125" style="939" customWidth="1"/>
    <col min="13879" max="14074" width="11" style="939"/>
    <col min="14075" max="14075" width="33.81640625" style="939" customWidth="1"/>
    <col min="14076" max="14076" width="10" style="939" customWidth="1"/>
    <col min="14077" max="14077" width="8.81640625" style="939" customWidth="1"/>
    <col min="14078" max="14078" width="6.81640625" style="939" customWidth="1"/>
    <col min="14079" max="14079" width="5.453125" style="939" customWidth="1"/>
    <col min="14080" max="14081" width="7.54296875" style="939" customWidth="1"/>
    <col min="14082" max="14082" width="30.1796875" style="939" customWidth="1"/>
    <col min="14083" max="14083" width="2.54296875" style="939" customWidth="1"/>
    <col min="14084" max="14084" width="19.453125" style="939" customWidth="1"/>
    <col min="14085" max="14089" width="9.453125" style="939" customWidth="1"/>
    <col min="14090" max="14090" width="32.54296875" style="939" customWidth="1"/>
    <col min="14091" max="14105" width="11" style="939" customWidth="1"/>
    <col min="14106" max="14106" width="37.453125" style="939" customWidth="1"/>
    <col min="14107" max="14108" width="11" style="939" customWidth="1"/>
    <col min="14109" max="14118" width="9.81640625" style="939" customWidth="1"/>
    <col min="14119" max="14122" width="11" style="939" customWidth="1"/>
    <col min="14123" max="14123" width="14.453125" style="939" customWidth="1"/>
    <col min="14124" max="14124" width="4.1796875" style="939" customWidth="1"/>
    <col min="14125" max="14125" width="13.453125" style="939" customWidth="1"/>
    <col min="14126" max="14126" width="28.1796875" style="939" customWidth="1"/>
    <col min="14127" max="14127" width="11" style="939" customWidth="1"/>
    <col min="14128" max="14128" width="14.453125" style="939" customWidth="1"/>
    <col min="14129" max="14129" width="4.1796875" style="939" customWidth="1"/>
    <col min="14130" max="14131" width="11" style="939" customWidth="1"/>
    <col min="14132" max="14132" width="14.453125" style="939" customWidth="1"/>
    <col min="14133" max="14133" width="4.1796875" style="939" customWidth="1"/>
    <col min="14134" max="14134" width="14.453125" style="939" customWidth="1"/>
    <col min="14135" max="14330" width="11" style="939"/>
    <col min="14331" max="14331" width="33.81640625" style="939" customWidth="1"/>
    <col min="14332" max="14332" width="10" style="939" customWidth="1"/>
    <col min="14333" max="14333" width="8.81640625" style="939" customWidth="1"/>
    <col min="14334" max="14334" width="6.81640625" style="939" customWidth="1"/>
    <col min="14335" max="14335" width="5.453125" style="939" customWidth="1"/>
    <col min="14336" max="14337" width="7.54296875" style="939" customWidth="1"/>
    <col min="14338" max="14338" width="30.1796875" style="939" customWidth="1"/>
    <col min="14339" max="14339" width="2.54296875" style="939" customWidth="1"/>
    <col min="14340" max="14340" width="19.453125" style="939" customWidth="1"/>
    <col min="14341" max="14345" width="9.453125" style="939" customWidth="1"/>
    <col min="14346" max="14346" width="32.54296875" style="939" customWidth="1"/>
    <col min="14347" max="14361" width="11" style="939" customWidth="1"/>
    <col min="14362" max="14362" width="37.453125" style="939" customWidth="1"/>
    <col min="14363" max="14364" width="11" style="939" customWidth="1"/>
    <col min="14365" max="14374" width="9.81640625" style="939" customWidth="1"/>
    <col min="14375" max="14378" width="11" style="939" customWidth="1"/>
    <col min="14379" max="14379" width="14.453125" style="939" customWidth="1"/>
    <col min="14380" max="14380" width="4.1796875" style="939" customWidth="1"/>
    <col min="14381" max="14381" width="13.453125" style="939" customWidth="1"/>
    <col min="14382" max="14382" width="28.1796875" style="939" customWidth="1"/>
    <col min="14383" max="14383" width="11" style="939" customWidth="1"/>
    <col min="14384" max="14384" width="14.453125" style="939" customWidth="1"/>
    <col min="14385" max="14385" width="4.1796875" style="939" customWidth="1"/>
    <col min="14386" max="14387" width="11" style="939" customWidth="1"/>
    <col min="14388" max="14388" width="14.453125" style="939" customWidth="1"/>
    <col min="14389" max="14389" width="4.1796875" style="939" customWidth="1"/>
    <col min="14390" max="14390" width="14.453125" style="939" customWidth="1"/>
    <col min="14391" max="14586" width="11" style="939"/>
    <col min="14587" max="14587" width="33.81640625" style="939" customWidth="1"/>
    <col min="14588" max="14588" width="10" style="939" customWidth="1"/>
    <col min="14589" max="14589" width="8.81640625" style="939" customWidth="1"/>
    <col min="14590" max="14590" width="6.81640625" style="939" customWidth="1"/>
    <col min="14591" max="14591" width="5.453125" style="939" customWidth="1"/>
    <col min="14592" max="14593" width="7.54296875" style="939" customWidth="1"/>
    <col min="14594" max="14594" width="30.1796875" style="939" customWidth="1"/>
    <col min="14595" max="14595" width="2.54296875" style="939" customWidth="1"/>
    <col min="14596" max="14596" width="19.453125" style="939" customWidth="1"/>
    <col min="14597" max="14601" width="9.453125" style="939" customWidth="1"/>
    <col min="14602" max="14602" width="32.54296875" style="939" customWidth="1"/>
    <col min="14603" max="14617" width="11" style="939" customWidth="1"/>
    <col min="14618" max="14618" width="37.453125" style="939" customWidth="1"/>
    <col min="14619" max="14620" width="11" style="939" customWidth="1"/>
    <col min="14621" max="14630" width="9.81640625" style="939" customWidth="1"/>
    <col min="14631" max="14634" width="11" style="939" customWidth="1"/>
    <col min="14635" max="14635" width="14.453125" style="939" customWidth="1"/>
    <col min="14636" max="14636" width="4.1796875" style="939" customWidth="1"/>
    <col min="14637" max="14637" width="13.453125" style="939" customWidth="1"/>
    <col min="14638" max="14638" width="28.1796875" style="939" customWidth="1"/>
    <col min="14639" max="14639" width="11" style="939" customWidth="1"/>
    <col min="14640" max="14640" width="14.453125" style="939" customWidth="1"/>
    <col min="14641" max="14641" width="4.1796875" style="939" customWidth="1"/>
    <col min="14642" max="14643" width="11" style="939" customWidth="1"/>
    <col min="14644" max="14644" width="14.453125" style="939" customWidth="1"/>
    <col min="14645" max="14645" width="4.1796875" style="939" customWidth="1"/>
    <col min="14646" max="14646" width="14.453125" style="939" customWidth="1"/>
    <col min="14647" max="14842" width="11" style="939"/>
    <col min="14843" max="14843" width="33.81640625" style="939" customWidth="1"/>
    <col min="14844" max="14844" width="10" style="939" customWidth="1"/>
    <col min="14845" max="14845" width="8.81640625" style="939" customWidth="1"/>
    <col min="14846" max="14846" width="6.81640625" style="939" customWidth="1"/>
    <col min="14847" max="14847" width="5.453125" style="939" customWidth="1"/>
    <col min="14848" max="14849" width="7.54296875" style="939" customWidth="1"/>
    <col min="14850" max="14850" width="30.1796875" style="939" customWidth="1"/>
    <col min="14851" max="14851" width="2.54296875" style="939" customWidth="1"/>
    <col min="14852" max="14852" width="19.453125" style="939" customWidth="1"/>
    <col min="14853" max="14857" width="9.453125" style="939" customWidth="1"/>
    <col min="14858" max="14858" width="32.54296875" style="939" customWidth="1"/>
    <col min="14859" max="14873" width="11" style="939" customWidth="1"/>
    <col min="14874" max="14874" width="37.453125" style="939" customWidth="1"/>
    <col min="14875" max="14876" width="11" style="939" customWidth="1"/>
    <col min="14877" max="14886" width="9.81640625" style="939" customWidth="1"/>
    <col min="14887" max="14890" width="11" style="939" customWidth="1"/>
    <col min="14891" max="14891" width="14.453125" style="939" customWidth="1"/>
    <col min="14892" max="14892" width="4.1796875" style="939" customWidth="1"/>
    <col min="14893" max="14893" width="13.453125" style="939" customWidth="1"/>
    <col min="14894" max="14894" width="28.1796875" style="939" customWidth="1"/>
    <col min="14895" max="14895" width="11" style="939" customWidth="1"/>
    <col min="14896" max="14896" width="14.453125" style="939" customWidth="1"/>
    <col min="14897" max="14897" width="4.1796875" style="939" customWidth="1"/>
    <col min="14898" max="14899" width="11" style="939" customWidth="1"/>
    <col min="14900" max="14900" width="14.453125" style="939" customWidth="1"/>
    <col min="14901" max="14901" width="4.1796875" style="939" customWidth="1"/>
    <col min="14902" max="14902" width="14.453125" style="939" customWidth="1"/>
    <col min="14903" max="15098" width="11" style="939"/>
    <col min="15099" max="15099" width="33.81640625" style="939" customWidth="1"/>
    <col min="15100" max="15100" width="10" style="939" customWidth="1"/>
    <col min="15101" max="15101" width="8.81640625" style="939" customWidth="1"/>
    <col min="15102" max="15102" width="6.81640625" style="939" customWidth="1"/>
    <col min="15103" max="15103" width="5.453125" style="939" customWidth="1"/>
    <col min="15104" max="15105" width="7.54296875" style="939" customWidth="1"/>
    <col min="15106" max="15106" width="30.1796875" style="939" customWidth="1"/>
    <col min="15107" max="15107" width="2.54296875" style="939" customWidth="1"/>
    <col min="15108" max="15108" width="19.453125" style="939" customWidth="1"/>
    <col min="15109" max="15113" width="9.453125" style="939" customWidth="1"/>
    <col min="15114" max="15114" width="32.54296875" style="939" customWidth="1"/>
    <col min="15115" max="15129" width="11" style="939" customWidth="1"/>
    <col min="15130" max="15130" width="37.453125" style="939" customWidth="1"/>
    <col min="15131" max="15132" width="11" style="939" customWidth="1"/>
    <col min="15133" max="15142" width="9.81640625" style="939" customWidth="1"/>
    <col min="15143" max="15146" width="11" style="939" customWidth="1"/>
    <col min="15147" max="15147" width="14.453125" style="939" customWidth="1"/>
    <col min="15148" max="15148" width="4.1796875" style="939" customWidth="1"/>
    <col min="15149" max="15149" width="13.453125" style="939" customWidth="1"/>
    <col min="15150" max="15150" width="28.1796875" style="939" customWidth="1"/>
    <col min="15151" max="15151" width="11" style="939" customWidth="1"/>
    <col min="15152" max="15152" width="14.453125" style="939" customWidth="1"/>
    <col min="15153" max="15153" width="4.1796875" style="939" customWidth="1"/>
    <col min="15154" max="15155" width="11" style="939" customWidth="1"/>
    <col min="15156" max="15156" width="14.453125" style="939" customWidth="1"/>
    <col min="15157" max="15157" width="4.1796875" style="939" customWidth="1"/>
    <col min="15158" max="15158" width="14.453125" style="939" customWidth="1"/>
    <col min="15159" max="15354" width="11" style="939"/>
    <col min="15355" max="15355" width="33.81640625" style="939" customWidth="1"/>
    <col min="15356" max="15356" width="10" style="939" customWidth="1"/>
    <col min="15357" max="15357" width="8.81640625" style="939" customWidth="1"/>
    <col min="15358" max="15358" width="6.81640625" style="939" customWidth="1"/>
    <col min="15359" max="15359" width="5.453125" style="939" customWidth="1"/>
    <col min="15360" max="15361" width="7.54296875" style="939" customWidth="1"/>
    <col min="15362" max="15362" width="30.1796875" style="939" customWidth="1"/>
    <col min="15363" max="15363" width="2.54296875" style="939" customWidth="1"/>
    <col min="15364" max="15364" width="19.453125" style="939" customWidth="1"/>
    <col min="15365" max="15369" width="9.453125" style="939" customWidth="1"/>
    <col min="15370" max="15370" width="32.54296875" style="939" customWidth="1"/>
    <col min="15371" max="15385" width="11" style="939" customWidth="1"/>
    <col min="15386" max="15386" width="37.453125" style="939" customWidth="1"/>
    <col min="15387" max="15388" width="11" style="939" customWidth="1"/>
    <col min="15389" max="15398" width="9.81640625" style="939" customWidth="1"/>
    <col min="15399" max="15402" width="11" style="939" customWidth="1"/>
    <col min="15403" max="15403" width="14.453125" style="939" customWidth="1"/>
    <col min="15404" max="15404" width="4.1796875" style="939" customWidth="1"/>
    <col min="15405" max="15405" width="13.453125" style="939" customWidth="1"/>
    <col min="15406" max="15406" width="28.1796875" style="939" customWidth="1"/>
    <col min="15407" max="15407" width="11" style="939" customWidth="1"/>
    <col min="15408" max="15408" width="14.453125" style="939" customWidth="1"/>
    <col min="15409" max="15409" width="4.1796875" style="939" customWidth="1"/>
    <col min="15410" max="15411" width="11" style="939" customWidth="1"/>
    <col min="15412" max="15412" width="14.453125" style="939" customWidth="1"/>
    <col min="15413" max="15413" width="4.1796875" style="939" customWidth="1"/>
    <col min="15414" max="15414" width="14.453125" style="939" customWidth="1"/>
    <col min="15415" max="15610" width="11" style="939"/>
    <col min="15611" max="15611" width="33.81640625" style="939" customWidth="1"/>
    <col min="15612" max="15612" width="10" style="939" customWidth="1"/>
    <col min="15613" max="15613" width="8.81640625" style="939" customWidth="1"/>
    <col min="15614" max="15614" width="6.81640625" style="939" customWidth="1"/>
    <col min="15615" max="15615" width="5.453125" style="939" customWidth="1"/>
    <col min="15616" max="15617" width="7.54296875" style="939" customWidth="1"/>
    <col min="15618" max="15618" width="30.1796875" style="939" customWidth="1"/>
    <col min="15619" max="15619" width="2.54296875" style="939" customWidth="1"/>
    <col min="15620" max="15620" width="19.453125" style="939" customWidth="1"/>
    <col min="15621" max="15625" width="9.453125" style="939" customWidth="1"/>
    <col min="15626" max="15626" width="32.54296875" style="939" customWidth="1"/>
    <col min="15627" max="15641" width="11" style="939" customWidth="1"/>
    <col min="15642" max="15642" width="37.453125" style="939" customWidth="1"/>
    <col min="15643" max="15644" width="11" style="939" customWidth="1"/>
    <col min="15645" max="15654" width="9.81640625" style="939" customWidth="1"/>
    <col min="15655" max="15658" width="11" style="939" customWidth="1"/>
    <col min="15659" max="15659" width="14.453125" style="939" customWidth="1"/>
    <col min="15660" max="15660" width="4.1796875" style="939" customWidth="1"/>
    <col min="15661" max="15661" width="13.453125" style="939" customWidth="1"/>
    <col min="15662" max="15662" width="28.1796875" style="939" customWidth="1"/>
    <col min="15663" max="15663" width="11" style="939" customWidth="1"/>
    <col min="15664" max="15664" width="14.453125" style="939" customWidth="1"/>
    <col min="15665" max="15665" width="4.1796875" style="939" customWidth="1"/>
    <col min="15666" max="15667" width="11" style="939" customWidth="1"/>
    <col min="15668" max="15668" width="14.453125" style="939" customWidth="1"/>
    <col min="15669" max="15669" width="4.1796875" style="939" customWidth="1"/>
    <col min="15670" max="15670" width="14.453125" style="939" customWidth="1"/>
    <col min="15671" max="15866" width="11" style="939"/>
    <col min="15867" max="15867" width="33.81640625" style="939" customWidth="1"/>
    <col min="15868" max="15868" width="10" style="939" customWidth="1"/>
    <col min="15869" max="15869" width="8.81640625" style="939" customWidth="1"/>
    <col min="15870" max="15870" width="6.81640625" style="939" customWidth="1"/>
    <col min="15871" max="15871" width="5.453125" style="939" customWidth="1"/>
    <col min="15872" max="15873" width="7.54296875" style="939" customWidth="1"/>
    <col min="15874" max="15874" width="30.1796875" style="939" customWidth="1"/>
    <col min="15875" max="15875" width="2.54296875" style="939" customWidth="1"/>
    <col min="15876" max="15876" width="19.453125" style="939" customWidth="1"/>
    <col min="15877" max="15881" width="9.453125" style="939" customWidth="1"/>
    <col min="15882" max="15882" width="32.54296875" style="939" customWidth="1"/>
    <col min="15883" max="15897" width="11" style="939" customWidth="1"/>
    <col min="15898" max="15898" width="37.453125" style="939" customWidth="1"/>
    <col min="15899" max="15900" width="11" style="939" customWidth="1"/>
    <col min="15901" max="15910" width="9.81640625" style="939" customWidth="1"/>
    <col min="15911" max="15914" width="11" style="939" customWidth="1"/>
    <col min="15915" max="15915" width="14.453125" style="939" customWidth="1"/>
    <col min="15916" max="15916" width="4.1796875" style="939" customWidth="1"/>
    <col min="15917" max="15917" width="13.453125" style="939" customWidth="1"/>
    <col min="15918" max="15918" width="28.1796875" style="939" customWidth="1"/>
    <col min="15919" max="15919" width="11" style="939" customWidth="1"/>
    <col min="15920" max="15920" width="14.453125" style="939" customWidth="1"/>
    <col min="15921" max="15921" width="4.1796875" style="939" customWidth="1"/>
    <col min="15922" max="15923" width="11" style="939" customWidth="1"/>
    <col min="15924" max="15924" width="14.453125" style="939" customWidth="1"/>
    <col min="15925" max="15925" width="4.1796875" style="939" customWidth="1"/>
    <col min="15926" max="15926" width="14.453125" style="939" customWidth="1"/>
    <col min="15927" max="16122" width="11" style="939"/>
    <col min="16123" max="16123" width="33.81640625" style="939" customWidth="1"/>
    <col min="16124" max="16124" width="10" style="939" customWidth="1"/>
    <col min="16125" max="16125" width="8.81640625" style="939" customWidth="1"/>
    <col min="16126" max="16126" width="6.81640625" style="939" customWidth="1"/>
    <col min="16127" max="16127" width="5.453125" style="939" customWidth="1"/>
    <col min="16128" max="16129" width="7.54296875" style="939" customWidth="1"/>
    <col min="16130" max="16130" width="30.1796875" style="939" customWidth="1"/>
    <col min="16131" max="16131" width="2.54296875" style="939" customWidth="1"/>
    <col min="16132" max="16132" width="19.453125" style="939" customWidth="1"/>
    <col min="16133" max="16137" width="9.453125" style="939" customWidth="1"/>
    <col min="16138" max="16138" width="32.54296875" style="939" customWidth="1"/>
    <col min="16139" max="16153" width="11" style="939" customWidth="1"/>
    <col min="16154" max="16154" width="37.453125" style="939" customWidth="1"/>
    <col min="16155" max="16156" width="11" style="939" customWidth="1"/>
    <col min="16157" max="16166" width="9.81640625" style="939" customWidth="1"/>
    <col min="16167" max="16170" width="11" style="939" customWidth="1"/>
    <col min="16171" max="16171" width="14.453125" style="939" customWidth="1"/>
    <col min="16172" max="16172" width="4.1796875" style="939" customWidth="1"/>
    <col min="16173" max="16173" width="13.453125" style="939" customWidth="1"/>
    <col min="16174" max="16174" width="28.1796875" style="939" customWidth="1"/>
    <col min="16175" max="16175" width="11" style="939" customWidth="1"/>
    <col min="16176" max="16176" width="14.453125" style="939" customWidth="1"/>
    <col min="16177" max="16177" width="4.1796875" style="939" customWidth="1"/>
    <col min="16178" max="16179" width="11" style="939" customWidth="1"/>
    <col min="16180" max="16180" width="14.453125" style="939" customWidth="1"/>
    <col min="16181" max="16181" width="4.1796875" style="939" customWidth="1"/>
    <col min="16182" max="16182" width="14.453125" style="939" customWidth="1"/>
    <col min="16183" max="16384" width="11" style="939"/>
  </cols>
  <sheetData>
    <row r="1" spans="1:10" s="899" customFormat="1" ht="24.75" customHeight="1">
      <c r="A1" s="898" t="s">
        <v>872</v>
      </c>
      <c r="C1" s="913"/>
      <c r="H1" s="900" t="s">
        <v>1210</v>
      </c>
      <c r="J1" s="902"/>
    </row>
    <row r="2" spans="1:10" s="899" customFormat="1" ht="19" customHeight="1">
      <c r="A2" s="903" t="s">
        <v>263</v>
      </c>
      <c r="C2" s="913"/>
      <c r="H2" s="904"/>
    </row>
    <row r="3" spans="1:10" s="906" customFormat="1" ht="19" customHeight="1">
      <c r="A3" s="905" t="s">
        <v>1211</v>
      </c>
      <c r="C3" s="910"/>
      <c r="E3" s="1981" t="s">
        <v>2133</v>
      </c>
      <c r="F3" s="1981"/>
      <c r="G3" s="1981"/>
      <c r="H3" s="1981"/>
      <c r="J3" s="907"/>
    </row>
    <row r="4" spans="1:10" s="906" customFormat="1" ht="19" customHeight="1">
      <c r="A4" s="908" t="s">
        <v>1212</v>
      </c>
      <c r="C4" s="910"/>
      <c r="H4" s="909"/>
      <c r="J4" s="910"/>
    </row>
    <row r="5" spans="1:10" s="906" customFormat="1" ht="19" customHeight="1">
      <c r="A5" s="908"/>
      <c r="C5" s="910"/>
      <c r="H5" s="909"/>
      <c r="J5" s="910"/>
    </row>
    <row r="6" spans="1:10" s="899" customFormat="1" ht="16.5" customHeight="1">
      <c r="B6" s="901" t="s">
        <v>2435</v>
      </c>
      <c r="D6" s="901" t="s">
        <v>1865</v>
      </c>
      <c r="F6" s="901" t="s">
        <v>2134</v>
      </c>
      <c r="G6" s="901"/>
      <c r="H6" s="912"/>
      <c r="I6" s="1476"/>
    </row>
    <row r="7" spans="1:10" s="914" customFormat="1" ht="8.15" customHeight="1">
      <c r="H7" s="915"/>
      <c r="I7" s="225"/>
    </row>
    <row r="8" spans="1:10" s="914" customFormat="1" ht="8.15" customHeight="1">
      <c r="H8" s="915"/>
      <c r="I8" s="225"/>
    </row>
    <row r="9" spans="1:10" s="914" customFormat="1" ht="8.15" customHeight="1">
      <c r="H9" s="915"/>
      <c r="I9" s="225"/>
    </row>
    <row r="10" spans="1:10" s="918" customFormat="1" ht="15" customHeight="1">
      <c r="A10" s="917" t="s">
        <v>1213</v>
      </c>
      <c r="B10" s="1772">
        <v>49430</v>
      </c>
      <c r="D10" s="1771">
        <v>41240</v>
      </c>
      <c r="F10" s="1477">
        <v>657</v>
      </c>
      <c r="G10" s="911"/>
      <c r="H10" s="919" t="s">
        <v>16</v>
      </c>
    </row>
    <row r="11" spans="1:10" s="918" customFormat="1" ht="15" customHeight="1">
      <c r="A11" s="920" t="s">
        <v>218</v>
      </c>
      <c r="B11" s="1482">
        <v>31107</v>
      </c>
      <c r="D11" s="1482">
        <v>25777</v>
      </c>
      <c r="F11" s="1478">
        <v>0</v>
      </c>
      <c r="G11" s="911"/>
      <c r="H11" s="921" t="s">
        <v>382</v>
      </c>
    </row>
    <row r="12" spans="1:10" s="914" customFormat="1" ht="15" customHeight="1">
      <c r="A12" s="903" t="s">
        <v>1214</v>
      </c>
      <c r="B12" s="1482">
        <v>48449</v>
      </c>
      <c r="D12" s="1482">
        <f t="shared" ref="D12" si="0">D10-D13</f>
        <v>40697</v>
      </c>
      <c r="F12" s="1478">
        <v>0</v>
      </c>
      <c r="G12" s="899"/>
      <c r="H12" s="912" t="s">
        <v>1215</v>
      </c>
      <c r="I12" s="899"/>
    </row>
    <row r="13" spans="1:10" s="914" customFormat="1" ht="15" customHeight="1">
      <c r="A13" s="903" t="s">
        <v>1216</v>
      </c>
      <c r="B13" s="1482">
        <v>981</v>
      </c>
      <c r="D13" s="1482">
        <v>543</v>
      </c>
      <c r="F13" s="1479">
        <v>657</v>
      </c>
      <c r="G13" s="899"/>
      <c r="H13" s="912" t="s">
        <v>1217</v>
      </c>
    </row>
    <row r="14" spans="1:10" s="914" customFormat="1" ht="11.15" customHeight="1">
      <c r="A14" s="899"/>
      <c r="B14" s="899"/>
      <c r="C14" s="913"/>
      <c r="D14" s="903" t="s">
        <v>273</v>
      </c>
      <c r="E14" s="899"/>
      <c r="F14" s="899"/>
      <c r="G14" s="899"/>
      <c r="H14" s="912"/>
      <c r="J14" s="916"/>
    </row>
    <row r="15" spans="1:10" s="914" customFormat="1" ht="11.15" customHeight="1">
      <c r="A15" s="899"/>
      <c r="B15" s="899"/>
      <c r="C15" s="913"/>
      <c r="D15" s="903"/>
      <c r="E15" s="899"/>
      <c r="F15" s="899"/>
      <c r="G15" s="899"/>
      <c r="H15" s="912"/>
      <c r="J15" s="916"/>
    </row>
    <row r="16" spans="1:10" s="914" customFormat="1" ht="11.15" customHeight="1">
      <c r="A16" s="899"/>
      <c r="B16" s="899"/>
      <c r="C16" s="913"/>
      <c r="D16" s="903"/>
      <c r="E16" s="899"/>
      <c r="F16" s="899"/>
      <c r="G16" s="899"/>
      <c r="H16" s="912"/>
      <c r="J16" s="916"/>
    </row>
    <row r="17" spans="1:10" s="914" customFormat="1" ht="20.25" customHeight="1">
      <c r="A17" s="925" t="s">
        <v>1218</v>
      </c>
      <c r="B17" s="926"/>
      <c r="C17" s="1189"/>
      <c r="D17" s="926"/>
      <c r="E17" s="1981" t="s">
        <v>2135</v>
      </c>
      <c r="F17" s="1981"/>
      <c r="G17" s="1981"/>
      <c r="H17" s="1981"/>
      <c r="J17" s="916"/>
    </row>
    <row r="18" spans="1:10" s="914" customFormat="1" ht="16.5" customHeight="1">
      <c r="A18" s="925" t="s">
        <v>1219</v>
      </c>
      <c r="B18" s="899"/>
      <c r="C18" s="913"/>
      <c r="D18" s="899"/>
      <c r="E18" s="225"/>
      <c r="F18" s="899"/>
      <c r="G18" s="899"/>
      <c r="H18" s="1303" t="s">
        <v>1220</v>
      </c>
      <c r="I18" s="913"/>
      <c r="J18" s="928"/>
    </row>
    <row r="19" spans="1:10" s="914" customFormat="1" ht="16.5" customHeight="1">
      <c r="A19" s="917"/>
      <c r="B19" s="899"/>
      <c r="C19" s="913"/>
      <c r="D19" s="899"/>
      <c r="E19" s="225"/>
      <c r="F19" s="899"/>
      <c r="G19" s="899"/>
      <c r="H19" s="919"/>
      <c r="I19" s="913"/>
      <c r="J19" s="928"/>
    </row>
    <row r="20" spans="1:10" s="899" customFormat="1" ht="16.5" customHeight="1">
      <c r="A20" s="14" t="s">
        <v>2309</v>
      </c>
      <c r="B20" s="1982" t="s">
        <v>1221</v>
      </c>
      <c r="C20" s="1982"/>
      <c r="F20" s="1983" t="s">
        <v>1759</v>
      </c>
      <c r="G20" s="1983"/>
      <c r="H20" s="1480" t="s">
        <v>2310</v>
      </c>
      <c r="I20" s="913"/>
      <c r="J20" s="913"/>
    </row>
    <row r="21" spans="1:10" s="899" customFormat="1" ht="13.5" customHeight="1">
      <c r="B21" s="1965" t="s">
        <v>279</v>
      </c>
      <c r="C21" s="1965"/>
      <c r="F21" s="1963" t="s">
        <v>1222</v>
      </c>
      <c r="G21" s="1963"/>
      <c r="I21" s="1481"/>
      <c r="J21" s="913"/>
    </row>
    <row r="22" spans="1:10" s="899" customFormat="1" ht="13.5" customHeight="1">
      <c r="A22" s="922"/>
      <c r="B22" s="911" t="s">
        <v>16</v>
      </c>
      <c r="C22" s="901" t="s">
        <v>278</v>
      </c>
      <c r="F22" s="911"/>
      <c r="G22" s="911"/>
      <c r="H22" s="927"/>
      <c r="I22" s="1481"/>
      <c r="J22" s="913"/>
    </row>
    <row r="23" spans="1:10" s="899" customFormat="1" ht="13.5" customHeight="1">
      <c r="B23" s="901" t="s">
        <v>34</v>
      </c>
      <c r="C23" s="901" t="s">
        <v>35</v>
      </c>
      <c r="F23" s="901"/>
      <c r="G23" s="901"/>
      <c r="H23" s="912"/>
      <c r="I23" s="901"/>
      <c r="J23" s="913"/>
    </row>
    <row r="24" spans="1:10" s="899" customFormat="1" ht="8.15" customHeight="1">
      <c r="B24" s="901"/>
      <c r="C24" s="901"/>
      <c r="F24" s="901"/>
      <c r="G24" s="901"/>
      <c r="H24" s="912"/>
      <c r="I24" s="901"/>
      <c r="J24" s="913"/>
    </row>
    <row r="25" spans="1:10" s="914" customFormat="1" ht="16" customHeight="1">
      <c r="A25" s="922" t="s">
        <v>1223</v>
      </c>
      <c r="B25" s="1769">
        <v>953</v>
      </c>
      <c r="C25" s="1769">
        <v>953</v>
      </c>
      <c r="D25" s="929"/>
      <c r="F25" s="929">
        <v>47</v>
      </c>
      <c r="H25" s="912" t="s">
        <v>1224</v>
      </c>
      <c r="I25" s="930"/>
      <c r="J25" s="916"/>
    </row>
    <row r="26" spans="1:10" s="914" customFormat="1" ht="16" customHeight="1">
      <c r="A26" s="922" t="s">
        <v>1225</v>
      </c>
      <c r="B26" s="1769">
        <v>1988</v>
      </c>
      <c r="C26" s="1747">
        <v>0</v>
      </c>
      <c r="D26" s="929"/>
      <c r="F26" s="929">
        <v>62</v>
      </c>
      <c r="H26" s="912" t="s">
        <v>1226</v>
      </c>
      <c r="I26" s="930"/>
      <c r="J26" s="916"/>
    </row>
    <row r="27" spans="1:10" s="914" customFormat="1" ht="16" customHeight="1">
      <c r="A27" s="922" t="s">
        <v>1227</v>
      </c>
      <c r="B27" s="1769">
        <v>1684</v>
      </c>
      <c r="C27" s="1769">
        <v>1684</v>
      </c>
      <c r="D27" s="929"/>
      <c r="F27" s="929">
        <v>40</v>
      </c>
      <c r="H27" s="912" t="s">
        <v>1228</v>
      </c>
      <c r="I27" s="930"/>
      <c r="J27" s="916"/>
    </row>
    <row r="28" spans="1:10" s="914" customFormat="1" ht="16" customHeight="1">
      <c r="A28" s="922" t="s">
        <v>1229</v>
      </c>
      <c r="B28" s="1769">
        <v>1237</v>
      </c>
      <c r="C28" s="1769">
        <v>490</v>
      </c>
      <c r="D28" s="929"/>
      <c r="F28" s="929">
        <v>71</v>
      </c>
      <c r="H28" s="912" t="s">
        <v>1230</v>
      </c>
      <c r="I28" s="930"/>
      <c r="J28" s="916"/>
    </row>
    <row r="29" spans="1:10" s="914" customFormat="1" ht="16" customHeight="1">
      <c r="A29" s="922" t="s">
        <v>1231</v>
      </c>
      <c r="B29" s="1769">
        <v>2169</v>
      </c>
      <c r="C29" s="1769">
        <v>1369</v>
      </c>
      <c r="D29" s="929"/>
      <c r="F29" s="929">
        <v>124</v>
      </c>
      <c r="H29" s="912" t="s">
        <v>1232</v>
      </c>
      <c r="I29" s="930"/>
      <c r="J29" s="916"/>
    </row>
    <row r="30" spans="1:10" s="914" customFormat="1" ht="16" customHeight="1">
      <c r="A30" s="922" t="s">
        <v>1233</v>
      </c>
      <c r="B30" s="1769">
        <v>2702</v>
      </c>
      <c r="C30" s="1747">
        <v>0</v>
      </c>
      <c r="D30" s="929"/>
      <c r="F30" s="929">
        <v>53</v>
      </c>
      <c r="H30" s="912" t="s">
        <v>1234</v>
      </c>
      <c r="I30" s="930"/>
      <c r="J30" s="916"/>
    </row>
    <row r="31" spans="1:10" s="914" customFormat="1" ht="16" customHeight="1">
      <c r="A31" s="922" t="s">
        <v>1235</v>
      </c>
      <c r="B31" s="1769">
        <v>2541</v>
      </c>
      <c r="C31" s="1769">
        <v>2541</v>
      </c>
      <c r="D31" s="929"/>
      <c r="F31" s="929">
        <v>37</v>
      </c>
      <c r="H31" s="912" t="s">
        <v>1236</v>
      </c>
      <c r="I31" s="930"/>
      <c r="J31" s="916"/>
    </row>
    <row r="32" spans="1:10" s="914" customFormat="1" ht="14">
      <c r="A32" s="931" t="s">
        <v>1237</v>
      </c>
      <c r="B32" s="1769">
        <v>960</v>
      </c>
      <c r="C32" s="1769">
        <v>960</v>
      </c>
      <c r="D32" s="929"/>
      <c r="F32" s="929">
        <v>10</v>
      </c>
      <c r="G32" s="932"/>
      <c r="H32" s="933" t="s">
        <v>1238</v>
      </c>
      <c r="I32" s="930"/>
      <c r="J32" s="916"/>
    </row>
    <row r="33" spans="1:10" s="914" customFormat="1" ht="16" customHeight="1">
      <c r="A33" s="934" t="s">
        <v>1239</v>
      </c>
      <c r="B33" s="1769">
        <v>1909</v>
      </c>
      <c r="C33" s="1769">
        <v>1909</v>
      </c>
      <c r="D33" s="929"/>
      <c r="F33" s="929">
        <v>12</v>
      </c>
      <c r="H33" s="923" t="s">
        <v>1240</v>
      </c>
      <c r="I33" s="930"/>
      <c r="J33" s="924"/>
    </row>
    <row r="34" spans="1:10" s="914" customFormat="1" ht="16" customHeight="1">
      <c r="A34" s="922" t="s">
        <v>1241</v>
      </c>
      <c r="B34" s="1769">
        <v>3756</v>
      </c>
      <c r="C34" s="1769">
        <v>2160</v>
      </c>
      <c r="D34" s="929"/>
      <c r="F34" s="929">
        <v>43</v>
      </c>
      <c r="H34" s="912" t="s">
        <v>1242</v>
      </c>
      <c r="I34" s="930"/>
      <c r="J34" s="916"/>
    </row>
    <row r="35" spans="1:10" s="914" customFormat="1" ht="16" customHeight="1">
      <c r="A35" s="922" t="s">
        <v>1243</v>
      </c>
      <c r="B35" s="1769">
        <v>5054</v>
      </c>
      <c r="C35" s="1769">
        <v>3018</v>
      </c>
      <c r="D35" s="929"/>
      <c r="F35" s="929">
        <v>47</v>
      </c>
      <c r="H35" s="912" t="s">
        <v>1244</v>
      </c>
      <c r="I35" s="930"/>
      <c r="J35" s="916"/>
    </row>
    <row r="36" spans="1:10" s="914" customFormat="1" ht="16" customHeight="1">
      <c r="A36" s="922" t="s">
        <v>1245</v>
      </c>
      <c r="B36" s="1769">
        <v>3397</v>
      </c>
      <c r="C36" s="1769">
        <v>2339</v>
      </c>
      <c r="D36" s="929"/>
      <c r="F36" s="929">
        <v>72</v>
      </c>
      <c r="H36" s="912" t="s">
        <v>1246</v>
      </c>
      <c r="I36" s="930"/>
      <c r="J36" s="916"/>
    </row>
    <row r="37" spans="1:10" s="914" customFormat="1" ht="16" customHeight="1">
      <c r="A37" s="903" t="s">
        <v>1247</v>
      </c>
      <c r="B37" s="1769">
        <v>1587</v>
      </c>
      <c r="C37" s="1769">
        <v>1375</v>
      </c>
      <c r="D37" s="929"/>
      <c r="F37" s="929">
        <v>18</v>
      </c>
      <c r="H37" s="912" t="s">
        <v>1248</v>
      </c>
      <c r="I37" s="930"/>
      <c r="J37" s="916"/>
    </row>
    <row r="38" spans="1:10" s="914" customFormat="1" ht="16" customHeight="1">
      <c r="A38" s="903" t="s">
        <v>1249</v>
      </c>
      <c r="B38" s="1769">
        <v>2086</v>
      </c>
      <c r="C38" s="1769">
        <v>1472</v>
      </c>
      <c r="D38" s="929"/>
      <c r="F38" s="929">
        <v>31</v>
      </c>
      <c r="H38" s="912" t="s">
        <v>1250</v>
      </c>
      <c r="I38" s="930"/>
      <c r="J38" s="916"/>
    </row>
    <row r="39" spans="1:10" s="914" customFormat="1" ht="16" customHeight="1">
      <c r="A39" s="903" t="s">
        <v>1251</v>
      </c>
      <c r="B39" s="1769">
        <v>1218</v>
      </c>
      <c r="C39" s="1769">
        <v>671</v>
      </c>
      <c r="F39" s="929">
        <v>42</v>
      </c>
      <c r="H39" s="912" t="s">
        <v>1252</v>
      </c>
      <c r="I39" s="930"/>
      <c r="J39" s="916"/>
    </row>
    <row r="40" spans="1:10" s="914" customFormat="1" ht="14">
      <c r="A40" s="929" t="s">
        <v>2136</v>
      </c>
      <c r="B40" s="1769">
        <v>978</v>
      </c>
      <c r="C40" s="1769">
        <v>978</v>
      </c>
      <c r="F40" s="929">
        <v>15</v>
      </c>
      <c r="G40" s="932"/>
      <c r="H40" s="1594" t="s">
        <v>2137</v>
      </c>
      <c r="I40" s="930"/>
      <c r="J40" s="916"/>
    </row>
    <row r="41" spans="1:10" s="914" customFormat="1" ht="16" customHeight="1">
      <c r="A41" s="903" t="s">
        <v>1253</v>
      </c>
      <c r="B41" s="1769">
        <v>1615</v>
      </c>
      <c r="C41" s="1769">
        <v>1135</v>
      </c>
      <c r="F41" s="929">
        <v>41</v>
      </c>
      <c r="H41" s="912" t="s">
        <v>1254</v>
      </c>
      <c r="I41" s="930"/>
      <c r="J41" s="916"/>
    </row>
    <row r="42" spans="1:10" s="914" customFormat="1" ht="16" customHeight="1">
      <c r="A42" s="922" t="s">
        <v>2138</v>
      </c>
      <c r="B42" s="1769">
        <v>2144</v>
      </c>
      <c r="C42" s="1769">
        <v>1002</v>
      </c>
      <c r="F42" s="929">
        <v>50</v>
      </c>
      <c r="H42" s="912" t="s">
        <v>2139</v>
      </c>
      <c r="I42" s="930"/>
      <c r="J42" s="916"/>
    </row>
    <row r="43" spans="1:10" s="914" customFormat="1" ht="16" customHeight="1">
      <c r="A43" s="922" t="s">
        <v>1255</v>
      </c>
      <c r="B43" s="1769">
        <v>2268</v>
      </c>
      <c r="C43" s="1769">
        <v>1513</v>
      </c>
      <c r="F43" s="929">
        <v>22</v>
      </c>
      <c r="H43" s="912" t="s">
        <v>1256</v>
      </c>
      <c r="I43" s="930"/>
      <c r="J43" s="916"/>
    </row>
    <row r="44" spans="1:10" s="914" customFormat="1" ht="16" customHeight="1">
      <c r="A44" s="922" t="s">
        <v>1257</v>
      </c>
      <c r="B44" s="1769">
        <v>2711</v>
      </c>
      <c r="C44" s="1769">
        <v>1642</v>
      </c>
      <c r="F44" s="929">
        <v>23</v>
      </c>
      <c r="H44" s="912" t="s">
        <v>1258</v>
      </c>
      <c r="I44" s="930"/>
      <c r="J44" s="916"/>
    </row>
    <row r="45" spans="1:10" s="914" customFormat="1" ht="14">
      <c r="A45" s="931" t="s">
        <v>1259</v>
      </c>
      <c r="B45" s="1769">
        <v>1657</v>
      </c>
      <c r="C45" s="1769">
        <v>1189</v>
      </c>
      <c r="F45" s="929">
        <v>44</v>
      </c>
      <c r="G45" s="932"/>
      <c r="H45" s="935" t="s">
        <v>1260</v>
      </c>
      <c r="I45" s="930"/>
      <c r="J45" s="916"/>
    </row>
    <row r="46" spans="1:10" s="914" customFormat="1" ht="15" customHeight="1">
      <c r="A46" s="922" t="s">
        <v>1261</v>
      </c>
      <c r="B46" s="1769">
        <v>992</v>
      </c>
      <c r="C46" s="1769">
        <v>387</v>
      </c>
      <c r="F46" s="929">
        <v>3</v>
      </c>
      <c r="H46" s="923" t="s">
        <v>1262</v>
      </c>
      <c r="I46" s="930"/>
      <c r="J46" s="916"/>
    </row>
    <row r="47" spans="1:10" s="914" customFormat="1" ht="16" customHeight="1">
      <c r="A47" s="903" t="s">
        <v>1263</v>
      </c>
      <c r="B47" s="1769">
        <v>731</v>
      </c>
      <c r="C47" s="1769">
        <v>731</v>
      </c>
      <c r="F47" s="929">
        <v>5</v>
      </c>
      <c r="H47" s="912" t="s">
        <v>1264</v>
      </c>
      <c r="I47" s="930"/>
      <c r="J47" s="916"/>
    </row>
    <row r="48" spans="1:10" s="914" customFormat="1" ht="16" customHeight="1">
      <c r="A48" s="903" t="s">
        <v>1265</v>
      </c>
      <c r="B48" s="1770" t="s">
        <v>242</v>
      </c>
      <c r="C48" s="1769"/>
      <c r="F48" s="929"/>
      <c r="H48" s="923" t="s">
        <v>1266</v>
      </c>
      <c r="I48" s="930"/>
      <c r="J48" s="924"/>
    </row>
    <row r="49" spans="1:10" s="914" customFormat="1" ht="16" customHeight="1">
      <c r="A49" s="903" t="s">
        <v>1581</v>
      </c>
      <c r="B49" s="1770" t="s">
        <v>1867</v>
      </c>
      <c r="C49" s="1770" t="s">
        <v>1867</v>
      </c>
      <c r="F49" s="929"/>
      <c r="H49" s="912" t="s">
        <v>1267</v>
      </c>
      <c r="I49" s="930"/>
      <c r="J49" s="916"/>
    </row>
    <row r="50" spans="1:10" s="914" customFormat="1" ht="16" customHeight="1">
      <c r="A50" s="903" t="s">
        <v>1268</v>
      </c>
      <c r="B50" s="1769">
        <v>770</v>
      </c>
      <c r="C50" s="1769">
        <v>311</v>
      </c>
      <c r="F50" s="929">
        <v>13</v>
      </c>
      <c r="H50" s="936" t="s">
        <v>1269</v>
      </c>
      <c r="I50" s="930"/>
      <c r="J50" s="924"/>
    </row>
    <row r="51" spans="1:10" s="914" customFormat="1" ht="16" customHeight="1">
      <c r="A51" s="903" t="s">
        <v>1270</v>
      </c>
      <c r="B51" s="1769">
        <v>706</v>
      </c>
      <c r="C51" s="1769">
        <v>355</v>
      </c>
      <c r="F51" s="929">
        <v>12</v>
      </c>
      <c r="H51" s="936" t="s">
        <v>1271</v>
      </c>
      <c r="I51" s="930"/>
      <c r="J51" s="916"/>
    </row>
    <row r="52" spans="1:10" s="914" customFormat="1" ht="16" customHeight="1">
      <c r="A52" s="903" t="s">
        <v>1272</v>
      </c>
      <c r="B52" s="1769">
        <v>612</v>
      </c>
      <c r="C52" s="1769">
        <v>345</v>
      </c>
      <c r="F52" s="929">
        <v>23</v>
      </c>
      <c r="H52" s="923" t="s">
        <v>1273</v>
      </c>
      <c r="I52" s="930"/>
      <c r="J52" s="924"/>
    </row>
    <row r="53" spans="1:10" s="914" customFormat="1" ht="16" customHeight="1">
      <c r="A53" s="661" t="s">
        <v>1274</v>
      </c>
      <c r="B53" s="1769">
        <v>549</v>
      </c>
      <c r="C53" s="1769">
        <v>330</v>
      </c>
      <c r="F53" s="929">
        <v>21</v>
      </c>
      <c r="H53" s="912" t="s">
        <v>1275</v>
      </c>
      <c r="I53" s="930"/>
      <c r="J53" s="924"/>
    </row>
    <row r="54" spans="1:10" s="914" customFormat="1" ht="16" customHeight="1">
      <c r="A54" s="903" t="s">
        <v>1276</v>
      </c>
      <c r="B54" s="1769" t="s">
        <v>1867</v>
      </c>
      <c r="C54" s="1769"/>
      <c r="F54" s="929"/>
      <c r="H54" s="912" t="s">
        <v>1277</v>
      </c>
      <c r="I54" s="930"/>
      <c r="J54" s="916"/>
    </row>
    <row r="55" spans="1:10" s="914" customFormat="1" ht="16" customHeight="1">
      <c r="A55" s="922" t="s">
        <v>1278</v>
      </c>
      <c r="B55" s="1769" t="s">
        <v>1867</v>
      </c>
      <c r="C55" s="1769"/>
      <c r="F55" s="929"/>
      <c r="H55" s="923" t="s">
        <v>1279</v>
      </c>
      <c r="I55" s="930"/>
      <c r="J55" s="924"/>
    </row>
    <row r="56" spans="1:10" s="225" customFormat="1" ht="14.25" customHeight="1">
      <c r="A56" s="661" t="s">
        <v>1280</v>
      </c>
      <c r="B56" s="1769">
        <f>248+208</f>
        <v>456</v>
      </c>
      <c r="C56" s="1769">
        <v>248</v>
      </c>
      <c r="F56" s="929"/>
      <c r="G56" s="938"/>
      <c r="H56" s="912" t="s">
        <v>1281</v>
      </c>
      <c r="I56" s="937"/>
    </row>
    <row r="57" spans="1:10" s="899" customFormat="1" ht="21.75" customHeight="1">
      <c r="A57" s="917" t="s">
        <v>217</v>
      </c>
      <c r="B57" s="528">
        <f>SUM(B25:B56)</f>
        <v>49430</v>
      </c>
      <c r="C57" s="723">
        <f>SUM(C25:C56)</f>
        <v>31107</v>
      </c>
      <c r="D57" s="528"/>
      <c r="E57" s="528"/>
      <c r="F57" s="1979">
        <f>SUM(F25:G56)</f>
        <v>981</v>
      </c>
      <c r="G57" s="1979"/>
      <c r="H57" s="919" t="s">
        <v>1127</v>
      </c>
      <c r="J57" s="927"/>
    </row>
    <row r="58" spans="1:10" s="110" customFormat="1" ht="9" customHeight="1">
      <c r="B58" s="939"/>
      <c r="C58" s="965"/>
      <c r="D58" s="939"/>
      <c r="E58" s="939"/>
      <c r="F58" s="939"/>
      <c r="G58" s="939"/>
    </row>
    <row r="59" spans="1:10" s="110" customFormat="1" ht="12.75" customHeight="1">
      <c r="A59" s="31" t="s">
        <v>1282</v>
      </c>
      <c r="B59" s="939"/>
      <c r="C59" s="965"/>
      <c r="D59" s="939"/>
      <c r="E59" s="939"/>
      <c r="F59" s="939"/>
      <c r="G59" s="939"/>
      <c r="H59" s="1483" t="s">
        <v>1283</v>
      </c>
    </row>
    <row r="60" spans="1:10" ht="12.75" customHeight="1">
      <c r="A60" s="1484" t="s">
        <v>2140</v>
      </c>
      <c r="H60" s="1483" t="s">
        <v>2141</v>
      </c>
    </row>
    <row r="61" spans="1:10" ht="21" customHeight="1">
      <c r="A61" s="1773" t="s">
        <v>2436</v>
      </c>
      <c r="H61" s="1483" t="s">
        <v>2437</v>
      </c>
    </row>
    <row r="62" spans="1:10" ht="12.75" customHeight="1">
      <c r="A62" s="31" t="s">
        <v>2132</v>
      </c>
      <c r="B62" s="769"/>
      <c r="C62" s="413"/>
      <c r="D62" s="770"/>
      <c r="E62" s="771"/>
      <c r="H62" s="1326" t="s">
        <v>2395</v>
      </c>
    </row>
    <row r="63" spans="1:10" ht="12.75" customHeight="1">
      <c r="A63" s="772"/>
      <c r="B63" s="773"/>
      <c r="C63" s="778"/>
      <c r="D63" s="778"/>
      <c r="E63" s="110"/>
      <c r="G63" s="110"/>
      <c r="H63" s="775"/>
    </row>
    <row r="64" spans="1:10" ht="12.75" customHeight="1">
      <c r="A64" s="940"/>
      <c r="B64" s="940"/>
      <c r="C64" s="1190"/>
      <c r="D64" s="940"/>
      <c r="E64" s="940"/>
      <c r="F64" s="940"/>
      <c r="G64" s="940"/>
      <c r="H64" s="940"/>
    </row>
    <row r="65" spans="2:7" ht="12.75" customHeight="1"/>
    <row r="66" spans="2:7" ht="12.75" customHeight="1"/>
    <row r="67" spans="2:7" ht="12.75" customHeight="1"/>
    <row r="68" spans="2:7" ht="12.75" customHeight="1"/>
    <row r="69" spans="2:7" ht="12.75" customHeight="1">
      <c r="B69" s="939">
        <f>IF(B57=D10,1,0)</f>
        <v>0</v>
      </c>
      <c r="C69" s="965">
        <f>IF(C57=D11,1,0)</f>
        <v>0</v>
      </c>
      <c r="F69" s="1980"/>
      <c r="G69" s="1980"/>
    </row>
  </sheetData>
  <mergeCells count="8">
    <mergeCell ref="F57:G57"/>
    <mergeCell ref="F69:G69"/>
    <mergeCell ref="E3:H3"/>
    <mergeCell ref="E17:H17"/>
    <mergeCell ref="B20:C20"/>
    <mergeCell ref="F20:G20"/>
    <mergeCell ref="B21:C21"/>
    <mergeCell ref="F21:G21"/>
  </mergeCells>
  <conditionalFormatting sqref="B69:G69">
    <cfRule type="cellIs" dxfId="0" priority="1" operator="equal">
      <formula>1</formula>
    </cfRule>
  </conditionalFormatting>
  <printOptions gridLinesSet="0"/>
  <pageMargins left="0.78740157480314965" right="0.6484375" top="0.84375" bottom="0.78125" header="0.51181102362204722" footer="0.51181102362204722"/>
  <pageSetup paperSize="9" scale="75" pageOrder="overThenDown" orientation="portrait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syncVertical="1" syncRef="A1">
    <tabColor rgb="FFFFFF00"/>
  </sheetPr>
  <dimension ref="A1:F68"/>
  <sheetViews>
    <sheetView showGridLines="0" view="pageLayout" zoomScale="90" zoomScalePageLayoutView="90" workbookViewId="0">
      <selection activeCell="F15" sqref="F15"/>
    </sheetView>
  </sheetViews>
  <sheetFormatPr defaultColWidth="11" defaultRowHeight="13"/>
  <cols>
    <col min="1" max="1" width="38.453125" style="942" customWidth="1"/>
    <col min="2" max="3" width="10.1796875" style="942" customWidth="1"/>
    <col min="4" max="4" width="10.1796875" style="225" customWidth="1"/>
    <col min="5" max="5" width="10.1796875" style="942" customWidth="1"/>
    <col min="6" max="6" width="34.54296875" style="942" customWidth="1"/>
    <col min="7" max="12" width="9.81640625" style="944" customWidth="1"/>
    <col min="13" max="16" width="11" style="944" customWidth="1"/>
    <col min="17" max="17" width="14.453125" style="944" customWidth="1"/>
    <col min="18" max="18" width="4.1796875" style="944" customWidth="1"/>
    <col min="19" max="19" width="13.453125" style="944" customWidth="1"/>
    <col min="20" max="20" width="28.1796875" style="944" customWidth="1"/>
    <col min="21" max="21" width="11" style="944" customWidth="1"/>
    <col min="22" max="22" width="14.453125" style="944" customWidth="1"/>
    <col min="23" max="23" width="4.1796875" style="944" customWidth="1"/>
    <col min="24" max="25" width="11" style="944" customWidth="1"/>
    <col min="26" max="26" width="14.453125" style="944" customWidth="1"/>
    <col min="27" max="27" width="4.1796875" style="944" customWidth="1"/>
    <col min="28" max="28" width="14.453125" style="944" customWidth="1"/>
    <col min="29" max="246" width="11" style="944"/>
    <col min="247" max="247" width="41.453125" style="944" customWidth="1"/>
    <col min="248" max="248" width="7.54296875" style="944" customWidth="1"/>
    <col min="249" max="249" width="9.453125" style="944" customWidth="1"/>
    <col min="250" max="250" width="7" style="944" customWidth="1"/>
    <col min="251" max="251" width="7.453125" style="944" bestFit="1" customWidth="1"/>
    <col min="252" max="252" width="34.54296875" style="944" customWidth="1"/>
    <col min="253" max="253" width="9.54296875" style="944" customWidth="1"/>
    <col min="254" max="256" width="10.54296875" style="944" customWidth="1"/>
    <col min="257" max="257" width="35.54296875" style="944" customWidth="1"/>
    <col min="258" max="258" width="11" style="944" customWidth="1"/>
    <col min="259" max="268" width="9.81640625" style="944" customWidth="1"/>
    <col min="269" max="272" width="11" style="944" customWidth="1"/>
    <col min="273" max="273" width="14.453125" style="944" customWidth="1"/>
    <col min="274" max="274" width="4.1796875" style="944" customWidth="1"/>
    <col min="275" max="275" width="13.453125" style="944" customWidth="1"/>
    <col min="276" max="276" width="28.1796875" style="944" customWidth="1"/>
    <col min="277" max="277" width="11" style="944" customWidth="1"/>
    <col min="278" max="278" width="14.453125" style="944" customWidth="1"/>
    <col min="279" max="279" width="4.1796875" style="944" customWidth="1"/>
    <col min="280" max="281" width="11" style="944" customWidth="1"/>
    <col min="282" max="282" width="14.453125" style="944" customWidth="1"/>
    <col min="283" max="283" width="4.1796875" style="944" customWidth="1"/>
    <col min="284" max="284" width="14.453125" style="944" customWidth="1"/>
    <col min="285" max="502" width="11" style="944"/>
    <col min="503" max="503" width="41.453125" style="944" customWidth="1"/>
    <col min="504" max="504" width="7.54296875" style="944" customWidth="1"/>
    <col min="505" max="505" width="9.453125" style="944" customWidth="1"/>
    <col min="506" max="506" width="7" style="944" customWidth="1"/>
    <col min="507" max="507" width="7.453125" style="944" bestFit="1" customWidth="1"/>
    <col min="508" max="508" width="34.54296875" style="944" customWidth="1"/>
    <col min="509" max="509" width="9.54296875" style="944" customWidth="1"/>
    <col min="510" max="512" width="10.54296875" style="944" customWidth="1"/>
    <col min="513" max="513" width="35.54296875" style="944" customWidth="1"/>
    <col min="514" max="514" width="11" style="944" customWidth="1"/>
    <col min="515" max="524" width="9.81640625" style="944" customWidth="1"/>
    <col min="525" max="528" width="11" style="944" customWidth="1"/>
    <col min="529" max="529" width="14.453125" style="944" customWidth="1"/>
    <col min="530" max="530" width="4.1796875" style="944" customWidth="1"/>
    <col min="531" max="531" width="13.453125" style="944" customWidth="1"/>
    <col min="532" max="532" width="28.1796875" style="944" customWidth="1"/>
    <col min="533" max="533" width="11" style="944" customWidth="1"/>
    <col min="534" max="534" width="14.453125" style="944" customWidth="1"/>
    <col min="535" max="535" width="4.1796875" style="944" customWidth="1"/>
    <col min="536" max="537" width="11" style="944" customWidth="1"/>
    <col min="538" max="538" width="14.453125" style="944" customWidth="1"/>
    <col min="539" max="539" width="4.1796875" style="944" customWidth="1"/>
    <col min="540" max="540" width="14.453125" style="944" customWidth="1"/>
    <col min="541" max="758" width="11" style="944"/>
    <col min="759" max="759" width="41.453125" style="944" customWidth="1"/>
    <col min="760" max="760" width="7.54296875" style="944" customWidth="1"/>
    <col min="761" max="761" width="9.453125" style="944" customWidth="1"/>
    <col min="762" max="762" width="7" style="944" customWidth="1"/>
    <col min="763" max="763" width="7.453125" style="944" bestFit="1" customWidth="1"/>
    <col min="764" max="764" width="34.54296875" style="944" customWidth="1"/>
    <col min="765" max="765" width="9.54296875" style="944" customWidth="1"/>
    <col min="766" max="768" width="10.54296875" style="944" customWidth="1"/>
    <col min="769" max="769" width="35.54296875" style="944" customWidth="1"/>
    <col min="770" max="770" width="11" style="944" customWidth="1"/>
    <col min="771" max="780" width="9.81640625" style="944" customWidth="1"/>
    <col min="781" max="784" width="11" style="944" customWidth="1"/>
    <col min="785" max="785" width="14.453125" style="944" customWidth="1"/>
    <col min="786" max="786" width="4.1796875" style="944" customWidth="1"/>
    <col min="787" max="787" width="13.453125" style="944" customWidth="1"/>
    <col min="788" max="788" width="28.1796875" style="944" customWidth="1"/>
    <col min="789" max="789" width="11" style="944" customWidth="1"/>
    <col min="790" max="790" width="14.453125" style="944" customWidth="1"/>
    <col min="791" max="791" width="4.1796875" style="944" customWidth="1"/>
    <col min="792" max="793" width="11" style="944" customWidth="1"/>
    <col min="794" max="794" width="14.453125" style="944" customWidth="1"/>
    <col min="795" max="795" width="4.1796875" style="944" customWidth="1"/>
    <col min="796" max="796" width="14.453125" style="944" customWidth="1"/>
    <col min="797" max="1014" width="11" style="944"/>
    <col min="1015" max="1015" width="41.453125" style="944" customWidth="1"/>
    <col min="1016" max="1016" width="7.54296875" style="944" customWidth="1"/>
    <col min="1017" max="1017" width="9.453125" style="944" customWidth="1"/>
    <col min="1018" max="1018" width="7" style="944" customWidth="1"/>
    <col min="1019" max="1019" width="7.453125" style="944" bestFit="1" customWidth="1"/>
    <col min="1020" max="1020" width="34.54296875" style="944" customWidth="1"/>
    <col min="1021" max="1021" width="9.54296875" style="944" customWidth="1"/>
    <col min="1022" max="1024" width="10.54296875" style="944" customWidth="1"/>
    <col min="1025" max="1025" width="35.54296875" style="944" customWidth="1"/>
    <col min="1026" max="1026" width="11" style="944" customWidth="1"/>
    <col min="1027" max="1036" width="9.81640625" style="944" customWidth="1"/>
    <col min="1037" max="1040" width="11" style="944" customWidth="1"/>
    <col min="1041" max="1041" width="14.453125" style="944" customWidth="1"/>
    <col min="1042" max="1042" width="4.1796875" style="944" customWidth="1"/>
    <col min="1043" max="1043" width="13.453125" style="944" customWidth="1"/>
    <col min="1044" max="1044" width="28.1796875" style="944" customWidth="1"/>
    <col min="1045" max="1045" width="11" style="944" customWidth="1"/>
    <col min="1046" max="1046" width="14.453125" style="944" customWidth="1"/>
    <col min="1047" max="1047" width="4.1796875" style="944" customWidth="1"/>
    <col min="1048" max="1049" width="11" style="944" customWidth="1"/>
    <col min="1050" max="1050" width="14.453125" style="944" customWidth="1"/>
    <col min="1051" max="1051" width="4.1796875" style="944" customWidth="1"/>
    <col min="1052" max="1052" width="14.453125" style="944" customWidth="1"/>
    <col min="1053" max="1270" width="11" style="944"/>
    <col min="1271" max="1271" width="41.453125" style="944" customWidth="1"/>
    <col min="1272" max="1272" width="7.54296875" style="944" customWidth="1"/>
    <col min="1273" max="1273" width="9.453125" style="944" customWidth="1"/>
    <col min="1274" max="1274" width="7" style="944" customWidth="1"/>
    <col min="1275" max="1275" width="7.453125" style="944" bestFit="1" customWidth="1"/>
    <col min="1276" max="1276" width="34.54296875" style="944" customWidth="1"/>
    <col min="1277" max="1277" width="9.54296875" style="944" customWidth="1"/>
    <col min="1278" max="1280" width="10.54296875" style="944" customWidth="1"/>
    <col min="1281" max="1281" width="35.54296875" style="944" customWidth="1"/>
    <col min="1282" max="1282" width="11" style="944" customWidth="1"/>
    <col min="1283" max="1292" width="9.81640625" style="944" customWidth="1"/>
    <col min="1293" max="1296" width="11" style="944" customWidth="1"/>
    <col min="1297" max="1297" width="14.453125" style="944" customWidth="1"/>
    <col min="1298" max="1298" width="4.1796875" style="944" customWidth="1"/>
    <col min="1299" max="1299" width="13.453125" style="944" customWidth="1"/>
    <col min="1300" max="1300" width="28.1796875" style="944" customWidth="1"/>
    <col min="1301" max="1301" width="11" style="944" customWidth="1"/>
    <col min="1302" max="1302" width="14.453125" style="944" customWidth="1"/>
    <col min="1303" max="1303" width="4.1796875" style="944" customWidth="1"/>
    <col min="1304" max="1305" width="11" style="944" customWidth="1"/>
    <col min="1306" max="1306" width="14.453125" style="944" customWidth="1"/>
    <col min="1307" max="1307" width="4.1796875" style="944" customWidth="1"/>
    <col min="1308" max="1308" width="14.453125" style="944" customWidth="1"/>
    <col min="1309" max="1526" width="11" style="944"/>
    <col min="1527" max="1527" width="41.453125" style="944" customWidth="1"/>
    <col min="1528" max="1528" width="7.54296875" style="944" customWidth="1"/>
    <col min="1529" max="1529" width="9.453125" style="944" customWidth="1"/>
    <col min="1530" max="1530" width="7" style="944" customWidth="1"/>
    <col min="1531" max="1531" width="7.453125" style="944" bestFit="1" customWidth="1"/>
    <col min="1532" max="1532" width="34.54296875" style="944" customWidth="1"/>
    <col min="1533" max="1533" width="9.54296875" style="944" customWidth="1"/>
    <col min="1534" max="1536" width="10.54296875" style="944" customWidth="1"/>
    <col min="1537" max="1537" width="35.54296875" style="944" customWidth="1"/>
    <col min="1538" max="1538" width="11" style="944" customWidth="1"/>
    <col min="1539" max="1548" width="9.81640625" style="944" customWidth="1"/>
    <col min="1549" max="1552" width="11" style="944" customWidth="1"/>
    <col min="1553" max="1553" width="14.453125" style="944" customWidth="1"/>
    <col min="1554" max="1554" width="4.1796875" style="944" customWidth="1"/>
    <col min="1555" max="1555" width="13.453125" style="944" customWidth="1"/>
    <col min="1556" max="1556" width="28.1796875" style="944" customWidth="1"/>
    <col min="1557" max="1557" width="11" style="944" customWidth="1"/>
    <col min="1558" max="1558" width="14.453125" style="944" customWidth="1"/>
    <col min="1559" max="1559" width="4.1796875" style="944" customWidth="1"/>
    <col min="1560" max="1561" width="11" style="944" customWidth="1"/>
    <col min="1562" max="1562" width="14.453125" style="944" customWidth="1"/>
    <col min="1563" max="1563" width="4.1796875" style="944" customWidth="1"/>
    <col min="1564" max="1564" width="14.453125" style="944" customWidth="1"/>
    <col min="1565" max="1782" width="11" style="944"/>
    <col min="1783" max="1783" width="41.453125" style="944" customWidth="1"/>
    <col min="1784" max="1784" width="7.54296875" style="944" customWidth="1"/>
    <col min="1785" max="1785" width="9.453125" style="944" customWidth="1"/>
    <col min="1786" max="1786" width="7" style="944" customWidth="1"/>
    <col min="1787" max="1787" width="7.453125" style="944" bestFit="1" customWidth="1"/>
    <col min="1788" max="1788" width="34.54296875" style="944" customWidth="1"/>
    <col min="1789" max="1789" width="9.54296875" style="944" customWidth="1"/>
    <col min="1790" max="1792" width="10.54296875" style="944" customWidth="1"/>
    <col min="1793" max="1793" width="35.54296875" style="944" customWidth="1"/>
    <col min="1794" max="1794" width="11" style="944" customWidth="1"/>
    <col min="1795" max="1804" width="9.81640625" style="944" customWidth="1"/>
    <col min="1805" max="1808" width="11" style="944" customWidth="1"/>
    <col min="1809" max="1809" width="14.453125" style="944" customWidth="1"/>
    <col min="1810" max="1810" width="4.1796875" style="944" customWidth="1"/>
    <col min="1811" max="1811" width="13.453125" style="944" customWidth="1"/>
    <col min="1812" max="1812" width="28.1796875" style="944" customWidth="1"/>
    <col min="1813" max="1813" width="11" style="944" customWidth="1"/>
    <col min="1814" max="1814" width="14.453125" style="944" customWidth="1"/>
    <col min="1815" max="1815" width="4.1796875" style="944" customWidth="1"/>
    <col min="1816" max="1817" width="11" style="944" customWidth="1"/>
    <col min="1818" max="1818" width="14.453125" style="944" customWidth="1"/>
    <col min="1819" max="1819" width="4.1796875" style="944" customWidth="1"/>
    <col min="1820" max="1820" width="14.453125" style="944" customWidth="1"/>
    <col min="1821" max="2038" width="11" style="944"/>
    <col min="2039" max="2039" width="41.453125" style="944" customWidth="1"/>
    <col min="2040" max="2040" width="7.54296875" style="944" customWidth="1"/>
    <col min="2041" max="2041" width="9.453125" style="944" customWidth="1"/>
    <col min="2042" max="2042" width="7" style="944" customWidth="1"/>
    <col min="2043" max="2043" width="7.453125" style="944" bestFit="1" customWidth="1"/>
    <col min="2044" max="2044" width="34.54296875" style="944" customWidth="1"/>
    <col min="2045" max="2045" width="9.54296875" style="944" customWidth="1"/>
    <col min="2046" max="2048" width="10.54296875" style="944" customWidth="1"/>
    <col min="2049" max="2049" width="35.54296875" style="944" customWidth="1"/>
    <col min="2050" max="2050" width="11" style="944" customWidth="1"/>
    <col min="2051" max="2060" width="9.81640625" style="944" customWidth="1"/>
    <col min="2061" max="2064" width="11" style="944" customWidth="1"/>
    <col min="2065" max="2065" width="14.453125" style="944" customWidth="1"/>
    <col min="2066" max="2066" width="4.1796875" style="944" customWidth="1"/>
    <col min="2067" max="2067" width="13.453125" style="944" customWidth="1"/>
    <col min="2068" max="2068" width="28.1796875" style="944" customWidth="1"/>
    <col min="2069" max="2069" width="11" style="944" customWidth="1"/>
    <col min="2070" max="2070" width="14.453125" style="944" customWidth="1"/>
    <col min="2071" max="2071" width="4.1796875" style="944" customWidth="1"/>
    <col min="2072" max="2073" width="11" style="944" customWidth="1"/>
    <col min="2074" max="2074" width="14.453125" style="944" customWidth="1"/>
    <col min="2075" max="2075" width="4.1796875" style="944" customWidth="1"/>
    <col min="2076" max="2076" width="14.453125" style="944" customWidth="1"/>
    <col min="2077" max="2294" width="11" style="944"/>
    <col min="2295" max="2295" width="41.453125" style="944" customWidth="1"/>
    <col min="2296" max="2296" width="7.54296875" style="944" customWidth="1"/>
    <col min="2297" max="2297" width="9.453125" style="944" customWidth="1"/>
    <col min="2298" max="2298" width="7" style="944" customWidth="1"/>
    <col min="2299" max="2299" width="7.453125" style="944" bestFit="1" customWidth="1"/>
    <col min="2300" max="2300" width="34.54296875" style="944" customWidth="1"/>
    <col min="2301" max="2301" width="9.54296875" style="944" customWidth="1"/>
    <col min="2302" max="2304" width="10.54296875" style="944" customWidth="1"/>
    <col min="2305" max="2305" width="35.54296875" style="944" customWidth="1"/>
    <col min="2306" max="2306" width="11" style="944" customWidth="1"/>
    <col min="2307" max="2316" width="9.81640625" style="944" customWidth="1"/>
    <col min="2317" max="2320" width="11" style="944" customWidth="1"/>
    <col min="2321" max="2321" width="14.453125" style="944" customWidth="1"/>
    <col min="2322" max="2322" width="4.1796875" style="944" customWidth="1"/>
    <col min="2323" max="2323" width="13.453125" style="944" customWidth="1"/>
    <col min="2324" max="2324" width="28.1796875" style="944" customWidth="1"/>
    <col min="2325" max="2325" width="11" style="944" customWidth="1"/>
    <col min="2326" max="2326" width="14.453125" style="944" customWidth="1"/>
    <col min="2327" max="2327" width="4.1796875" style="944" customWidth="1"/>
    <col min="2328" max="2329" width="11" style="944" customWidth="1"/>
    <col min="2330" max="2330" width="14.453125" style="944" customWidth="1"/>
    <col min="2331" max="2331" width="4.1796875" style="944" customWidth="1"/>
    <col min="2332" max="2332" width="14.453125" style="944" customWidth="1"/>
    <col min="2333" max="2550" width="11" style="944"/>
    <col min="2551" max="2551" width="41.453125" style="944" customWidth="1"/>
    <col min="2552" max="2552" width="7.54296875" style="944" customWidth="1"/>
    <col min="2553" max="2553" width="9.453125" style="944" customWidth="1"/>
    <col min="2554" max="2554" width="7" style="944" customWidth="1"/>
    <col min="2555" max="2555" width="7.453125" style="944" bestFit="1" customWidth="1"/>
    <col min="2556" max="2556" width="34.54296875" style="944" customWidth="1"/>
    <col min="2557" max="2557" width="9.54296875" style="944" customWidth="1"/>
    <col min="2558" max="2560" width="10.54296875" style="944" customWidth="1"/>
    <col min="2561" max="2561" width="35.54296875" style="944" customWidth="1"/>
    <col min="2562" max="2562" width="11" style="944" customWidth="1"/>
    <col min="2563" max="2572" width="9.81640625" style="944" customWidth="1"/>
    <col min="2573" max="2576" width="11" style="944" customWidth="1"/>
    <col min="2577" max="2577" width="14.453125" style="944" customWidth="1"/>
    <col min="2578" max="2578" width="4.1796875" style="944" customWidth="1"/>
    <col min="2579" max="2579" width="13.453125" style="944" customWidth="1"/>
    <col min="2580" max="2580" width="28.1796875" style="944" customWidth="1"/>
    <col min="2581" max="2581" width="11" style="944" customWidth="1"/>
    <col min="2582" max="2582" width="14.453125" style="944" customWidth="1"/>
    <col min="2583" max="2583" width="4.1796875" style="944" customWidth="1"/>
    <col min="2584" max="2585" width="11" style="944" customWidth="1"/>
    <col min="2586" max="2586" width="14.453125" style="944" customWidth="1"/>
    <col min="2587" max="2587" width="4.1796875" style="944" customWidth="1"/>
    <col min="2588" max="2588" width="14.453125" style="944" customWidth="1"/>
    <col min="2589" max="2806" width="11" style="944"/>
    <col min="2807" max="2807" width="41.453125" style="944" customWidth="1"/>
    <col min="2808" max="2808" width="7.54296875" style="944" customWidth="1"/>
    <col min="2809" max="2809" width="9.453125" style="944" customWidth="1"/>
    <col min="2810" max="2810" width="7" style="944" customWidth="1"/>
    <col min="2811" max="2811" width="7.453125" style="944" bestFit="1" customWidth="1"/>
    <col min="2812" max="2812" width="34.54296875" style="944" customWidth="1"/>
    <col min="2813" max="2813" width="9.54296875" style="944" customWidth="1"/>
    <col min="2814" max="2816" width="10.54296875" style="944" customWidth="1"/>
    <col min="2817" max="2817" width="35.54296875" style="944" customWidth="1"/>
    <col min="2818" max="2818" width="11" style="944" customWidth="1"/>
    <col min="2819" max="2828" width="9.81640625" style="944" customWidth="1"/>
    <col min="2829" max="2832" width="11" style="944" customWidth="1"/>
    <col min="2833" max="2833" width="14.453125" style="944" customWidth="1"/>
    <col min="2834" max="2834" width="4.1796875" style="944" customWidth="1"/>
    <col min="2835" max="2835" width="13.453125" style="944" customWidth="1"/>
    <col min="2836" max="2836" width="28.1796875" style="944" customWidth="1"/>
    <col min="2837" max="2837" width="11" style="944" customWidth="1"/>
    <col min="2838" max="2838" width="14.453125" style="944" customWidth="1"/>
    <col min="2839" max="2839" width="4.1796875" style="944" customWidth="1"/>
    <col min="2840" max="2841" width="11" style="944" customWidth="1"/>
    <col min="2842" max="2842" width="14.453125" style="944" customWidth="1"/>
    <col min="2843" max="2843" width="4.1796875" style="944" customWidth="1"/>
    <col min="2844" max="2844" width="14.453125" style="944" customWidth="1"/>
    <col min="2845" max="3062" width="11" style="944"/>
    <col min="3063" max="3063" width="41.453125" style="944" customWidth="1"/>
    <col min="3064" max="3064" width="7.54296875" style="944" customWidth="1"/>
    <col min="3065" max="3065" width="9.453125" style="944" customWidth="1"/>
    <col min="3066" max="3066" width="7" style="944" customWidth="1"/>
    <col min="3067" max="3067" width="7.453125" style="944" bestFit="1" customWidth="1"/>
    <col min="3068" max="3068" width="34.54296875" style="944" customWidth="1"/>
    <col min="3069" max="3069" width="9.54296875" style="944" customWidth="1"/>
    <col min="3070" max="3072" width="10.54296875" style="944" customWidth="1"/>
    <col min="3073" max="3073" width="35.54296875" style="944" customWidth="1"/>
    <col min="3074" max="3074" width="11" style="944" customWidth="1"/>
    <col min="3075" max="3084" width="9.81640625" style="944" customWidth="1"/>
    <col min="3085" max="3088" width="11" style="944" customWidth="1"/>
    <col min="3089" max="3089" width="14.453125" style="944" customWidth="1"/>
    <col min="3090" max="3090" width="4.1796875" style="944" customWidth="1"/>
    <col min="3091" max="3091" width="13.453125" style="944" customWidth="1"/>
    <col min="3092" max="3092" width="28.1796875" style="944" customWidth="1"/>
    <col min="3093" max="3093" width="11" style="944" customWidth="1"/>
    <col min="3094" max="3094" width="14.453125" style="944" customWidth="1"/>
    <col min="3095" max="3095" width="4.1796875" style="944" customWidth="1"/>
    <col min="3096" max="3097" width="11" style="944" customWidth="1"/>
    <col min="3098" max="3098" width="14.453125" style="944" customWidth="1"/>
    <col min="3099" max="3099" width="4.1796875" style="944" customWidth="1"/>
    <col min="3100" max="3100" width="14.453125" style="944" customWidth="1"/>
    <col min="3101" max="3318" width="11" style="944"/>
    <col min="3319" max="3319" width="41.453125" style="944" customWidth="1"/>
    <col min="3320" max="3320" width="7.54296875" style="944" customWidth="1"/>
    <col min="3321" max="3321" width="9.453125" style="944" customWidth="1"/>
    <col min="3322" max="3322" width="7" style="944" customWidth="1"/>
    <col min="3323" max="3323" width="7.453125" style="944" bestFit="1" customWidth="1"/>
    <col min="3324" max="3324" width="34.54296875" style="944" customWidth="1"/>
    <col min="3325" max="3325" width="9.54296875" style="944" customWidth="1"/>
    <col min="3326" max="3328" width="10.54296875" style="944" customWidth="1"/>
    <col min="3329" max="3329" width="35.54296875" style="944" customWidth="1"/>
    <col min="3330" max="3330" width="11" style="944" customWidth="1"/>
    <col min="3331" max="3340" width="9.81640625" style="944" customWidth="1"/>
    <col min="3341" max="3344" width="11" style="944" customWidth="1"/>
    <col min="3345" max="3345" width="14.453125" style="944" customWidth="1"/>
    <col min="3346" max="3346" width="4.1796875" style="944" customWidth="1"/>
    <col min="3347" max="3347" width="13.453125" style="944" customWidth="1"/>
    <col min="3348" max="3348" width="28.1796875" style="944" customWidth="1"/>
    <col min="3349" max="3349" width="11" style="944" customWidth="1"/>
    <col min="3350" max="3350" width="14.453125" style="944" customWidth="1"/>
    <col min="3351" max="3351" width="4.1796875" style="944" customWidth="1"/>
    <col min="3352" max="3353" width="11" style="944" customWidth="1"/>
    <col min="3354" max="3354" width="14.453125" style="944" customWidth="1"/>
    <col min="3355" max="3355" width="4.1796875" style="944" customWidth="1"/>
    <col min="3356" max="3356" width="14.453125" style="944" customWidth="1"/>
    <col min="3357" max="3574" width="11" style="944"/>
    <col min="3575" max="3575" width="41.453125" style="944" customWidth="1"/>
    <col min="3576" max="3576" width="7.54296875" style="944" customWidth="1"/>
    <col min="3577" max="3577" width="9.453125" style="944" customWidth="1"/>
    <col min="3578" max="3578" width="7" style="944" customWidth="1"/>
    <col min="3579" max="3579" width="7.453125" style="944" bestFit="1" customWidth="1"/>
    <col min="3580" max="3580" width="34.54296875" style="944" customWidth="1"/>
    <col min="3581" max="3581" width="9.54296875" style="944" customWidth="1"/>
    <col min="3582" max="3584" width="10.54296875" style="944" customWidth="1"/>
    <col min="3585" max="3585" width="35.54296875" style="944" customWidth="1"/>
    <col min="3586" max="3586" width="11" style="944" customWidth="1"/>
    <col min="3587" max="3596" width="9.81640625" style="944" customWidth="1"/>
    <col min="3597" max="3600" width="11" style="944" customWidth="1"/>
    <col min="3601" max="3601" width="14.453125" style="944" customWidth="1"/>
    <col min="3602" max="3602" width="4.1796875" style="944" customWidth="1"/>
    <col min="3603" max="3603" width="13.453125" style="944" customWidth="1"/>
    <col min="3604" max="3604" width="28.1796875" style="944" customWidth="1"/>
    <col min="3605" max="3605" width="11" style="944" customWidth="1"/>
    <col min="3606" max="3606" width="14.453125" style="944" customWidth="1"/>
    <col min="3607" max="3607" width="4.1796875" style="944" customWidth="1"/>
    <col min="3608" max="3609" width="11" style="944" customWidth="1"/>
    <col min="3610" max="3610" width="14.453125" style="944" customWidth="1"/>
    <col min="3611" max="3611" width="4.1796875" style="944" customWidth="1"/>
    <col min="3612" max="3612" width="14.453125" style="944" customWidth="1"/>
    <col min="3613" max="3830" width="11" style="944"/>
    <col min="3831" max="3831" width="41.453125" style="944" customWidth="1"/>
    <col min="3832" max="3832" width="7.54296875" style="944" customWidth="1"/>
    <col min="3833" max="3833" width="9.453125" style="944" customWidth="1"/>
    <col min="3834" max="3834" width="7" style="944" customWidth="1"/>
    <col min="3835" max="3835" width="7.453125" style="944" bestFit="1" customWidth="1"/>
    <col min="3836" max="3836" width="34.54296875" style="944" customWidth="1"/>
    <col min="3837" max="3837" width="9.54296875" style="944" customWidth="1"/>
    <col min="3838" max="3840" width="10.54296875" style="944" customWidth="1"/>
    <col min="3841" max="3841" width="35.54296875" style="944" customWidth="1"/>
    <col min="3842" max="3842" width="11" style="944" customWidth="1"/>
    <col min="3843" max="3852" width="9.81640625" style="944" customWidth="1"/>
    <col min="3853" max="3856" width="11" style="944" customWidth="1"/>
    <col min="3857" max="3857" width="14.453125" style="944" customWidth="1"/>
    <col min="3858" max="3858" width="4.1796875" style="944" customWidth="1"/>
    <col min="3859" max="3859" width="13.453125" style="944" customWidth="1"/>
    <col min="3860" max="3860" width="28.1796875" style="944" customWidth="1"/>
    <col min="3861" max="3861" width="11" style="944" customWidth="1"/>
    <col min="3862" max="3862" width="14.453125" style="944" customWidth="1"/>
    <col min="3863" max="3863" width="4.1796875" style="944" customWidth="1"/>
    <col min="3864" max="3865" width="11" style="944" customWidth="1"/>
    <col min="3866" max="3866" width="14.453125" style="944" customWidth="1"/>
    <col min="3867" max="3867" width="4.1796875" style="944" customWidth="1"/>
    <col min="3868" max="3868" width="14.453125" style="944" customWidth="1"/>
    <col min="3869" max="4086" width="11" style="944"/>
    <col min="4087" max="4087" width="41.453125" style="944" customWidth="1"/>
    <col min="4088" max="4088" width="7.54296875" style="944" customWidth="1"/>
    <col min="4089" max="4089" width="9.453125" style="944" customWidth="1"/>
    <col min="4090" max="4090" width="7" style="944" customWidth="1"/>
    <col min="4091" max="4091" width="7.453125" style="944" bestFit="1" customWidth="1"/>
    <col min="4092" max="4092" width="34.54296875" style="944" customWidth="1"/>
    <col min="4093" max="4093" width="9.54296875" style="944" customWidth="1"/>
    <col min="4094" max="4096" width="10.54296875" style="944" customWidth="1"/>
    <col min="4097" max="4097" width="35.54296875" style="944" customWidth="1"/>
    <col min="4098" max="4098" width="11" style="944" customWidth="1"/>
    <col min="4099" max="4108" width="9.81640625" style="944" customWidth="1"/>
    <col min="4109" max="4112" width="11" style="944" customWidth="1"/>
    <col min="4113" max="4113" width="14.453125" style="944" customWidth="1"/>
    <col min="4114" max="4114" width="4.1796875" style="944" customWidth="1"/>
    <col min="4115" max="4115" width="13.453125" style="944" customWidth="1"/>
    <col min="4116" max="4116" width="28.1796875" style="944" customWidth="1"/>
    <col min="4117" max="4117" width="11" style="944" customWidth="1"/>
    <col min="4118" max="4118" width="14.453125" style="944" customWidth="1"/>
    <col min="4119" max="4119" width="4.1796875" style="944" customWidth="1"/>
    <col min="4120" max="4121" width="11" style="944" customWidth="1"/>
    <col min="4122" max="4122" width="14.453125" style="944" customWidth="1"/>
    <col min="4123" max="4123" width="4.1796875" style="944" customWidth="1"/>
    <col min="4124" max="4124" width="14.453125" style="944" customWidth="1"/>
    <col min="4125" max="4342" width="11" style="944"/>
    <col min="4343" max="4343" width="41.453125" style="944" customWidth="1"/>
    <col min="4344" max="4344" width="7.54296875" style="944" customWidth="1"/>
    <col min="4345" max="4345" width="9.453125" style="944" customWidth="1"/>
    <col min="4346" max="4346" width="7" style="944" customWidth="1"/>
    <col min="4347" max="4347" width="7.453125" style="944" bestFit="1" customWidth="1"/>
    <col min="4348" max="4348" width="34.54296875" style="944" customWidth="1"/>
    <col min="4349" max="4349" width="9.54296875" style="944" customWidth="1"/>
    <col min="4350" max="4352" width="10.54296875" style="944" customWidth="1"/>
    <col min="4353" max="4353" width="35.54296875" style="944" customWidth="1"/>
    <col min="4354" max="4354" width="11" style="944" customWidth="1"/>
    <col min="4355" max="4364" width="9.81640625" style="944" customWidth="1"/>
    <col min="4365" max="4368" width="11" style="944" customWidth="1"/>
    <col min="4369" max="4369" width="14.453125" style="944" customWidth="1"/>
    <col min="4370" max="4370" width="4.1796875" style="944" customWidth="1"/>
    <col min="4371" max="4371" width="13.453125" style="944" customWidth="1"/>
    <col min="4372" max="4372" width="28.1796875" style="944" customWidth="1"/>
    <col min="4373" max="4373" width="11" style="944" customWidth="1"/>
    <col min="4374" max="4374" width="14.453125" style="944" customWidth="1"/>
    <col min="4375" max="4375" width="4.1796875" style="944" customWidth="1"/>
    <col min="4376" max="4377" width="11" style="944" customWidth="1"/>
    <col min="4378" max="4378" width="14.453125" style="944" customWidth="1"/>
    <col min="4379" max="4379" width="4.1796875" style="944" customWidth="1"/>
    <col min="4380" max="4380" width="14.453125" style="944" customWidth="1"/>
    <col min="4381" max="4598" width="11" style="944"/>
    <col min="4599" max="4599" width="41.453125" style="944" customWidth="1"/>
    <col min="4600" max="4600" width="7.54296875" style="944" customWidth="1"/>
    <col min="4601" max="4601" width="9.453125" style="944" customWidth="1"/>
    <col min="4602" max="4602" width="7" style="944" customWidth="1"/>
    <col min="4603" max="4603" width="7.453125" style="944" bestFit="1" customWidth="1"/>
    <col min="4604" max="4604" width="34.54296875" style="944" customWidth="1"/>
    <col min="4605" max="4605" width="9.54296875" style="944" customWidth="1"/>
    <col min="4606" max="4608" width="10.54296875" style="944" customWidth="1"/>
    <col min="4609" max="4609" width="35.54296875" style="944" customWidth="1"/>
    <col min="4610" max="4610" width="11" style="944" customWidth="1"/>
    <col min="4611" max="4620" width="9.81640625" style="944" customWidth="1"/>
    <col min="4621" max="4624" width="11" style="944" customWidth="1"/>
    <col min="4625" max="4625" width="14.453125" style="944" customWidth="1"/>
    <col min="4626" max="4626" width="4.1796875" style="944" customWidth="1"/>
    <col min="4627" max="4627" width="13.453125" style="944" customWidth="1"/>
    <col min="4628" max="4628" width="28.1796875" style="944" customWidth="1"/>
    <col min="4629" max="4629" width="11" style="944" customWidth="1"/>
    <col min="4630" max="4630" width="14.453125" style="944" customWidth="1"/>
    <col min="4631" max="4631" width="4.1796875" style="944" customWidth="1"/>
    <col min="4632" max="4633" width="11" style="944" customWidth="1"/>
    <col min="4634" max="4634" width="14.453125" style="944" customWidth="1"/>
    <col min="4635" max="4635" width="4.1796875" style="944" customWidth="1"/>
    <col min="4636" max="4636" width="14.453125" style="944" customWidth="1"/>
    <col min="4637" max="4854" width="11" style="944"/>
    <col min="4855" max="4855" width="41.453125" style="944" customWidth="1"/>
    <col min="4856" max="4856" width="7.54296875" style="944" customWidth="1"/>
    <col min="4857" max="4857" width="9.453125" style="944" customWidth="1"/>
    <col min="4858" max="4858" width="7" style="944" customWidth="1"/>
    <col min="4859" max="4859" width="7.453125" style="944" bestFit="1" customWidth="1"/>
    <col min="4860" max="4860" width="34.54296875" style="944" customWidth="1"/>
    <col min="4861" max="4861" width="9.54296875" style="944" customWidth="1"/>
    <col min="4862" max="4864" width="10.54296875" style="944" customWidth="1"/>
    <col min="4865" max="4865" width="35.54296875" style="944" customWidth="1"/>
    <col min="4866" max="4866" width="11" style="944" customWidth="1"/>
    <col min="4867" max="4876" width="9.81640625" style="944" customWidth="1"/>
    <col min="4877" max="4880" width="11" style="944" customWidth="1"/>
    <col min="4881" max="4881" width="14.453125" style="944" customWidth="1"/>
    <col min="4882" max="4882" width="4.1796875" style="944" customWidth="1"/>
    <col min="4883" max="4883" width="13.453125" style="944" customWidth="1"/>
    <col min="4884" max="4884" width="28.1796875" style="944" customWidth="1"/>
    <col min="4885" max="4885" width="11" style="944" customWidth="1"/>
    <col min="4886" max="4886" width="14.453125" style="944" customWidth="1"/>
    <col min="4887" max="4887" width="4.1796875" style="944" customWidth="1"/>
    <col min="4888" max="4889" width="11" style="944" customWidth="1"/>
    <col min="4890" max="4890" width="14.453125" style="944" customWidth="1"/>
    <col min="4891" max="4891" width="4.1796875" style="944" customWidth="1"/>
    <col min="4892" max="4892" width="14.453125" style="944" customWidth="1"/>
    <col min="4893" max="5110" width="11" style="944"/>
    <col min="5111" max="5111" width="41.453125" style="944" customWidth="1"/>
    <col min="5112" max="5112" width="7.54296875" style="944" customWidth="1"/>
    <col min="5113" max="5113" width="9.453125" style="944" customWidth="1"/>
    <col min="5114" max="5114" width="7" style="944" customWidth="1"/>
    <col min="5115" max="5115" width="7.453125" style="944" bestFit="1" customWidth="1"/>
    <col min="5116" max="5116" width="34.54296875" style="944" customWidth="1"/>
    <col min="5117" max="5117" width="9.54296875" style="944" customWidth="1"/>
    <col min="5118" max="5120" width="10.54296875" style="944" customWidth="1"/>
    <col min="5121" max="5121" width="35.54296875" style="944" customWidth="1"/>
    <col min="5122" max="5122" width="11" style="944" customWidth="1"/>
    <col min="5123" max="5132" width="9.81640625" style="944" customWidth="1"/>
    <col min="5133" max="5136" width="11" style="944" customWidth="1"/>
    <col min="5137" max="5137" width="14.453125" style="944" customWidth="1"/>
    <col min="5138" max="5138" width="4.1796875" style="944" customWidth="1"/>
    <col min="5139" max="5139" width="13.453125" style="944" customWidth="1"/>
    <col min="5140" max="5140" width="28.1796875" style="944" customWidth="1"/>
    <col min="5141" max="5141" width="11" style="944" customWidth="1"/>
    <col min="5142" max="5142" width="14.453125" style="944" customWidth="1"/>
    <col min="5143" max="5143" width="4.1796875" style="944" customWidth="1"/>
    <col min="5144" max="5145" width="11" style="944" customWidth="1"/>
    <col min="5146" max="5146" width="14.453125" style="944" customWidth="1"/>
    <col min="5147" max="5147" width="4.1796875" style="944" customWidth="1"/>
    <col min="5148" max="5148" width="14.453125" style="944" customWidth="1"/>
    <col min="5149" max="5366" width="11" style="944"/>
    <col min="5367" max="5367" width="41.453125" style="944" customWidth="1"/>
    <col min="5368" max="5368" width="7.54296875" style="944" customWidth="1"/>
    <col min="5369" max="5369" width="9.453125" style="944" customWidth="1"/>
    <col min="5370" max="5370" width="7" style="944" customWidth="1"/>
    <col min="5371" max="5371" width="7.453125" style="944" bestFit="1" customWidth="1"/>
    <col min="5372" max="5372" width="34.54296875" style="944" customWidth="1"/>
    <col min="5373" max="5373" width="9.54296875" style="944" customWidth="1"/>
    <col min="5374" max="5376" width="10.54296875" style="944" customWidth="1"/>
    <col min="5377" max="5377" width="35.54296875" style="944" customWidth="1"/>
    <col min="5378" max="5378" width="11" style="944" customWidth="1"/>
    <col min="5379" max="5388" width="9.81640625" style="944" customWidth="1"/>
    <col min="5389" max="5392" width="11" style="944" customWidth="1"/>
    <col min="5393" max="5393" width="14.453125" style="944" customWidth="1"/>
    <col min="5394" max="5394" width="4.1796875" style="944" customWidth="1"/>
    <col min="5395" max="5395" width="13.453125" style="944" customWidth="1"/>
    <col min="5396" max="5396" width="28.1796875" style="944" customWidth="1"/>
    <col min="5397" max="5397" width="11" style="944" customWidth="1"/>
    <col min="5398" max="5398" width="14.453125" style="944" customWidth="1"/>
    <col min="5399" max="5399" width="4.1796875" style="944" customWidth="1"/>
    <col min="5400" max="5401" width="11" style="944" customWidth="1"/>
    <col min="5402" max="5402" width="14.453125" style="944" customWidth="1"/>
    <col min="5403" max="5403" width="4.1796875" style="944" customWidth="1"/>
    <col min="5404" max="5404" width="14.453125" style="944" customWidth="1"/>
    <col min="5405" max="5622" width="11" style="944"/>
    <col min="5623" max="5623" width="41.453125" style="944" customWidth="1"/>
    <col min="5624" max="5624" width="7.54296875" style="944" customWidth="1"/>
    <col min="5625" max="5625" width="9.453125" style="944" customWidth="1"/>
    <col min="5626" max="5626" width="7" style="944" customWidth="1"/>
    <col min="5627" max="5627" width="7.453125" style="944" bestFit="1" customWidth="1"/>
    <col min="5628" max="5628" width="34.54296875" style="944" customWidth="1"/>
    <col min="5629" max="5629" width="9.54296875" style="944" customWidth="1"/>
    <col min="5630" max="5632" width="10.54296875" style="944" customWidth="1"/>
    <col min="5633" max="5633" width="35.54296875" style="944" customWidth="1"/>
    <col min="5634" max="5634" width="11" style="944" customWidth="1"/>
    <col min="5635" max="5644" width="9.81640625" style="944" customWidth="1"/>
    <col min="5645" max="5648" width="11" style="944" customWidth="1"/>
    <col min="5649" max="5649" width="14.453125" style="944" customWidth="1"/>
    <col min="5650" max="5650" width="4.1796875" style="944" customWidth="1"/>
    <col min="5651" max="5651" width="13.453125" style="944" customWidth="1"/>
    <col min="5652" max="5652" width="28.1796875" style="944" customWidth="1"/>
    <col min="5653" max="5653" width="11" style="944" customWidth="1"/>
    <col min="5654" max="5654" width="14.453125" style="944" customWidth="1"/>
    <col min="5655" max="5655" width="4.1796875" style="944" customWidth="1"/>
    <col min="5656" max="5657" width="11" style="944" customWidth="1"/>
    <col min="5658" max="5658" width="14.453125" style="944" customWidth="1"/>
    <col min="5659" max="5659" width="4.1796875" style="944" customWidth="1"/>
    <col min="5660" max="5660" width="14.453125" style="944" customWidth="1"/>
    <col min="5661" max="5878" width="11" style="944"/>
    <col min="5879" max="5879" width="41.453125" style="944" customWidth="1"/>
    <col min="5880" max="5880" width="7.54296875" style="944" customWidth="1"/>
    <col min="5881" max="5881" width="9.453125" style="944" customWidth="1"/>
    <col min="5882" max="5882" width="7" style="944" customWidth="1"/>
    <col min="5883" max="5883" width="7.453125" style="944" bestFit="1" customWidth="1"/>
    <col min="5884" max="5884" width="34.54296875" style="944" customWidth="1"/>
    <col min="5885" max="5885" width="9.54296875" style="944" customWidth="1"/>
    <col min="5886" max="5888" width="10.54296875" style="944" customWidth="1"/>
    <col min="5889" max="5889" width="35.54296875" style="944" customWidth="1"/>
    <col min="5890" max="5890" width="11" style="944" customWidth="1"/>
    <col min="5891" max="5900" width="9.81640625" style="944" customWidth="1"/>
    <col min="5901" max="5904" width="11" style="944" customWidth="1"/>
    <col min="5905" max="5905" width="14.453125" style="944" customWidth="1"/>
    <col min="5906" max="5906" width="4.1796875" style="944" customWidth="1"/>
    <col min="5907" max="5907" width="13.453125" style="944" customWidth="1"/>
    <col min="5908" max="5908" width="28.1796875" style="944" customWidth="1"/>
    <col min="5909" max="5909" width="11" style="944" customWidth="1"/>
    <col min="5910" max="5910" width="14.453125" style="944" customWidth="1"/>
    <col min="5911" max="5911" width="4.1796875" style="944" customWidth="1"/>
    <col min="5912" max="5913" width="11" style="944" customWidth="1"/>
    <col min="5914" max="5914" width="14.453125" style="944" customWidth="1"/>
    <col min="5915" max="5915" width="4.1796875" style="944" customWidth="1"/>
    <col min="5916" max="5916" width="14.453125" style="944" customWidth="1"/>
    <col min="5917" max="6134" width="11" style="944"/>
    <col min="6135" max="6135" width="41.453125" style="944" customWidth="1"/>
    <col min="6136" max="6136" width="7.54296875" style="944" customWidth="1"/>
    <col min="6137" max="6137" width="9.453125" style="944" customWidth="1"/>
    <col min="6138" max="6138" width="7" style="944" customWidth="1"/>
    <col min="6139" max="6139" width="7.453125" style="944" bestFit="1" customWidth="1"/>
    <col min="6140" max="6140" width="34.54296875" style="944" customWidth="1"/>
    <col min="6141" max="6141" width="9.54296875" style="944" customWidth="1"/>
    <col min="6142" max="6144" width="10.54296875" style="944" customWidth="1"/>
    <col min="6145" max="6145" width="35.54296875" style="944" customWidth="1"/>
    <col min="6146" max="6146" width="11" style="944" customWidth="1"/>
    <col min="6147" max="6156" width="9.81640625" style="944" customWidth="1"/>
    <col min="6157" max="6160" width="11" style="944" customWidth="1"/>
    <col min="6161" max="6161" width="14.453125" style="944" customWidth="1"/>
    <col min="6162" max="6162" width="4.1796875" style="944" customWidth="1"/>
    <col min="6163" max="6163" width="13.453125" style="944" customWidth="1"/>
    <col min="6164" max="6164" width="28.1796875" style="944" customWidth="1"/>
    <col min="6165" max="6165" width="11" style="944" customWidth="1"/>
    <col min="6166" max="6166" width="14.453125" style="944" customWidth="1"/>
    <col min="6167" max="6167" width="4.1796875" style="944" customWidth="1"/>
    <col min="6168" max="6169" width="11" style="944" customWidth="1"/>
    <col min="6170" max="6170" width="14.453125" style="944" customWidth="1"/>
    <col min="6171" max="6171" width="4.1796875" style="944" customWidth="1"/>
    <col min="6172" max="6172" width="14.453125" style="944" customWidth="1"/>
    <col min="6173" max="6390" width="11" style="944"/>
    <col min="6391" max="6391" width="41.453125" style="944" customWidth="1"/>
    <col min="6392" max="6392" width="7.54296875" style="944" customWidth="1"/>
    <col min="6393" max="6393" width="9.453125" style="944" customWidth="1"/>
    <col min="6394" max="6394" width="7" style="944" customWidth="1"/>
    <col min="6395" max="6395" width="7.453125" style="944" bestFit="1" customWidth="1"/>
    <col min="6396" max="6396" width="34.54296875" style="944" customWidth="1"/>
    <col min="6397" max="6397" width="9.54296875" style="944" customWidth="1"/>
    <col min="6398" max="6400" width="10.54296875" style="944" customWidth="1"/>
    <col min="6401" max="6401" width="35.54296875" style="944" customWidth="1"/>
    <col min="6402" max="6402" width="11" style="944" customWidth="1"/>
    <col min="6403" max="6412" width="9.81640625" style="944" customWidth="1"/>
    <col min="6413" max="6416" width="11" style="944" customWidth="1"/>
    <col min="6417" max="6417" width="14.453125" style="944" customWidth="1"/>
    <col min="6418" max="6418" width="4.1796875" style="944" customWidth="1"/>
    <col min="6419" max="6419" width="13.453125" style="944" customWidth="1"/>
    <col min="6420" max="6420" width="28.1796875" style="944" customWidth="1"/>
    <col min="6421" max="6421" width="11" style="944" customWidth="1"/>
    <col min="6422" max="6422" width="14.453125" style="944" customWidth="1"/>
    <col min="6423" max="6423" width="4.1796875" style="944" customWidth="1"/>
    <col min="6424" max="6425" width="11" style="944" customWidth="1"/>
    <col min="6426" max="6426" width="14.453125" style="944" customWidth="1"/>
    <col min="6427" max="6427" width="4.1796875" style="944" customWidth="1"/>
    <col min="6428" max="6428" width="14.453125" style="944" customWidth="1"/>
    <col min="6429" max="6646" width="11" style="944"/>
    <col min="6647" max="6647" width="41.453125" style="944" customWidth="1"/>
    <col min="6648" max="6648" width="7.54296875" style="944" customWidth="1"/>
    <col min="6649" max="6649" width="9.453125" style="944" customWidth="1"/>
    <col min="6650" max="6650" width="7" style="944" customWidth="1"/>
    <col min="6651" max="6651" width="7.453125" style="944" bestFit="1" customWidth="1"/>
    <col min="6652" max="6652" width="34.54296875" style="944" customWidth="1"/>
    <col min="6653" max="6653" width="9.54296875" style="944" customWidth="1"/>
    <col min="6654" max="6656" width="10.54296875" style="944" customWidth="1"/>
    <col min="6657" max="6657" width="35.54296875" style="944" customWidth="1"/>
    <col min="6658" max="6658" width="11" style="944" customWidth="1"/>
    <col min="6659" max="6668" width="9.81640625" style="944" customWidth="1"/>
    <col min="6669" max="6672" width="11" style="944" customWidth="1"/>
    <col min="6673" max="6673" width="14.453125" style="944" customWidth="1"/>
    <col min="6674" max="6674" width="4.1796875" style="944" customWidth="1"/>
    <col min="6675" max="6675" width="13.453125" style="944" customWidth="1"/>
    <col min="6676" max="6676" width="28.1796875" style="944" customWidth="1"/>
    <col min="6677" max="6677" width="11" style="944" customWidth="1"/>
    <col min="6678" max="6678" width="14.453125" style="944" customWidth="1"/>
    <col min="6679" max="6679" width="4.1796875" style="944" customWidth="1"/>
    <col min="6680" max="6681" width="11" style="944" customWidth="1"/>
    <col min="6682" max="6682" width="14.453125" style="944" customWidth="1"/>
    <col min="6683" max="6683" width="4.1796875" style="944" customWidth="1"/>
    <col min="6684" max="6684" width="14.453125" style="944" customWidth="1"/>
    <col min="6685" max="6902" width="11" style="944"/>
    <col min="6903" max="6903" width="41.453125" style="944" customWidth="1"/>
    <col min="6904" max="6904" width="7.54296875" style="944" customWidth="1"/>
    <col min="6905" max="6905" width="9.453125" style="944" customWidth="1"/>
    <col min="6906" max="6906" width="7" style="944" customWidth="1"/>
    <col min="6907" max="6907" width="7.453125" style="944" bestFit="1" customWidth="1"/>
    <col min="6908" max="6908" width="34.54296875" style="944" customWidth="1"/>
    <col min="6909" max="6909" width="9.54296875" style="944" customWidth="1"/>
    <col min="6910" max="6912" width="10.54296875" style="944" customWidth="1"/>
    <col min="6913" max="6913" width="35.54296875" style="944" customWidth="1"/>
    <col min="6914" max="6914" width="11" style="944" customWidth="1"/>
    <col min="6915" max="6924" width="9.81640625" style="944" customWidth="1"/>
    <col min="6925" max="6928" width="11" style="944" customWidth="1"/>
    <col min="6929" max="6929" width="14.453125" style="944" customWidth="1"/>
    <col min="6930" max="6930" width="4.1796875" style="944" customWidth="1"/>
    <col min="6931" max="6931" width="13.453125" style="944" customWidth="1"/>
    <col min="6932" max="6932" width="28.1796875" style="944" customWidth="1"/>
    <col min="6933" max="6933" width="11" style="944" customWidth="1"/>
    <col min="6934" max="6934" width="14.453125" style="944" customWidth="1"/>
    <col min="6935" max="6935" width="4.1796875" style="944" customWidth="1"/>
    <col min="6936" max="6937" width="11" style="944" customWidth="1"/>
    <col min="6938" max="6938" width="14.453125" style="944" customWidth="1"/>
    <col min="6939" max="6939" width="4.1796875" style="944" customWidth="1"/>
    <col min="6940" max="6940" width="14.453125" style="944" customWidth="1"/>
    <col min="6941" max="7158" width="11" style="944"/>
    <col min="7159" max="7159" width="41.453125" style="944" customWidth="1"/>
    <col min="7160" max="7160" width="7.54296875" style="944" customWidth="1"/>
    <col min="7161" max="7161" width="9.453125" style="944" customWidth="1"/>
    <col min="7162" max="7162" width="7" style="944" customWidth="1"/>
    <col min="7163" max="7163" width="7.453125" style="944" bestFit="1" customWidth="1"/>
    <col min="7164" max="7164" width="34.54296875" style="944" customWidth="1"/>
    <col min="7165" max="7165" width="9.54296875" style="944" customWidth="1"/>
    <col min="7166" max="7168" width="10.54296875" style="944" customWidth="1"/>
    <col min="7169" max="7169" width="35.54296875" style="944" customWidth="1"/>
    <col min="7170" max="7170" width="11" style="944" customWidth="1"/>
    <col min="7171" max="7180" width="9.81640625" style="944" customWidth="1"/>
    <col min="7181" max="7184" width="11" style="944" customWidth="1"/>
    <col min="7185" max="7185" width="14.453125" style="944" customWidth="1"/>
    <col min="7186" max="7186" width="4.1796875" style="944" customWidth="1"/>
    <col min="7187" max="7187" width="13.453125" style="944" customWidth="1"/>
    <col min="7188" max="7188" width="28.1796875" style="944" customWidth="1"/>
    <col min="7189" max="7189" width="11" style="944" customWidth="1"/>
    <col min="7190" max="7190" width="14.453125" style="944" customWidth="1"/>
    <col min="7191" max="7191" width="4.1796875" style="944" customWidth="1"/>
    <col min="7192" max="7193" width="11" style="944" customWidth="1"/>
    <col min="7194" max="7194" width="14.453125" style="944" customWidth="1"/>
    <col min="7195" max="7195" width="4.1796875" style="944" customWidth="1"/>
    <col min="7196" max="7196" width="14.453125" style="944" customWidth="1"/>
    <col min="7197" max="7414" width="11" style="944"/>
    <col min="7415" max="7415" width="41.453125" style="944" customWidth="1"/>
    <col min="7416" max="7416" width="7.54296875" style="944" customWidth="1"/>
    <col min="7417" max="7417" width="9.453125" style="944" customWidth="1"/>
    <col min="7418" max="7418" width="7" style="944" customWidth="1"/>
    <col min="7419" max="7419" width="7.453125" style="944" bestFit="1" customWidth="1"/>
    <col min="7420" max="7420" width="34.54296875" style="944" customWidth="1"/>
    <col min="7421" max="7421" width="9.54296875" style="944" customWidth="1"/>
    <col min="7422" max="7424" width="10.54296875" style="944" customWidth="1"/>
    <col min="7425" max="7425" width="35.54296875" style="944" customWidth="1"/>
    <col min="7426" max="7426" width="11" style="944" customWidth="1"/>
    <col min="7427" max="7436" width="9.81640625" style="944" customWidth="1"/>
    <col min="7437" max="7440" width="11" style="944" customWidth="1"/>
    <col min="7441" max="7441" width="14.453125" style="944" customWidth="1"/>
    <col min="7442" max="7442" width="4.1796875" style="944" customWidth="1"/>
    <col min="7443" max="7443" width="13.453125" style="944" customWidth="1"/>
    <col min="7444" max="7444" width="28.1796875" style="944" customWidth="1"/>
    <col min="7445" max="7445" width="11" style="944" customWidth="1"/>
    <col min="7446" max="7446" width="14.453125" style="944" customWidth="1"/>
    <col min="7447" max="7447" width="4.1796875" style="944" customWidth="1"/>
    <col min="7448" max="7449" width="11" style="944" customWidth="1"/>
    <col min="7450" max="7450" width="14.453125" style="944" customWidth="1"/>
    <col min="7451" max="7451" width="4.1796875" style="944" customWidth="1"/>
    <col min="7452" max="7452" width="14.453125" style="944" customWidth="1"/>
    <col min="7453" max="7670" width="11" style="944"/>
    <col min="7671" max="7671" width="41.453125" style="944" customWidth="1"/>
    <col min="7672" max="7672" width="7.54296875" style="944" customWidth="1"/>
    <col min="7673" max="7673" width="9.453125" style="944" customWidth="1"/>
    <col min="7674" max="7674" width="7" style="944" customWidth="1"/>
    <col min="7675" max="7675" width="7.453125" style="944" bestFit="1" customWidth="1"/>
    <col min="7676" max="7676" width="34.54296875" style="944" customWidth="1"/>
    <col min="7677" max="7677" width="9.54296875" style="944" customWidth="1"/>
    <col min="7678" max="7680" width="10.54296875" style="944" customWidth="1"/>
    <col min="7681" max="7681" width="35.54296875" style="944" customWidth="1"/>
    <col min="7682" max="7682" width="11" style="944" customWidth="1"/>
    <col min="7683" max="7692" width="9.81640625" style="944" customWidth="1"/>
    <col min="7693" max="7696" width="11" style="944" customWidth="1"/>
    <col min="7697" max="7697" width="14.453125" style="944" customWidth="1"/>
    <col min="7698" max="7698" width="4.1796875" style="944" customWidth="1"/>
    <col min="7699" max="7699" width="13.453125" style="944" customWidth="1"/>
    <col min="7700" max="7700" width="28.1796875" style="944" customWidth="1"/>
    <col min="7701" max="7701" width="11" style="944" customWidth="1"/>
    <col min="7702" max="7702" width="14.453125" style="944" customWidth="1"/>
    <col min="7703" max="7703" width="4.1796875" style="944" customWidth="1"/>
    <col min="7704" max="7705" width="11" style="944" customWidth="1"/>
    <col min="7706" max="7706" width="14.453125" style="944" customWidth="1"/>
    <col min="7707" max="7707" width="4.1796875" style="944" customWidth="1"/>
    <col min="7708" max="7708" width="14.453125" style="944" customWidth="1"/>
    <col min="7709" max="7926" width="11" style="944"/>
    <col min="7927" max="7927" width="41.453125" style="944" customWidth="1"/>
    <col min="7928" max="7928" width="7.54296875" style="944" customWidth="1"/>
    <col min="7929" max="7929" width="9.453125" style="944" customWidth="1"/>
    <col min="7930" max="7930" width="7" style="944" customWidth="1"/>
    <col min="7931" max="7931" width="7.453125" style="944" bestFit="1" customWidth="1"/>
    <col min="7932" max="7932" width="34.54296875" style="944" customWidth="1"/>
    <col min="7933" max="7933" width="9.54296875" style="944" customWidth="1"/>
    <col min="7934" max="7936" width="10.54296875" style="944" customWidth="1"/>
    <col min="7937" max="7937" width="35.54296875" style="944" customWidth="1"/>
    <col min="7938" max="7938" width="11" style="944" customWidth="1"/>
    <col min="7939" max="7948" width="9.81640625" style="944" customWidth="1"/>
    <col min="7949" max="7952" width="11" style="944" customWidth="1"/>
    <col min="7953" max="7953" width="14.453125" style="944" customWidth="1"/>
    <col min="7954" max="7954" width="4.1796875" style="944" customWidth="1"/>
    <col min="7955" max="7955" width="13.453125" style="944" customWidth="1"/>
    <col min="7956" max="7956" width="28.1796875" style="944" customWidth="1"/>
    <col min="7957" max="7957" width="11" style="944" customWidth="1"/>
    <col min="7958" max="7958" width="14.453125" style="944" customWidth="1"/>
    <col min="7959" max="7959" width="4.1796875" style="944" customWidth="1"/>
    <col min="7960" max="7961" width="11" style="944" customWidth="1"/>
    <col min="7962" max="7962" width="14.453125" style="944" customWidth="1"/>
    <col min="7963" max="7963" width="4.1796875" style="944" customWidth="1"/>
    <col min="7964" max="7964" width="14.453125" style="944" customWidth="1"/>
    <col min="7965" max="8182" width="11" style="944"/>
    <col min="8183" max="8183" width="41.453125" style="944" customWidth="1"/>
    <col min="8184" max="8184" width="7.54296875" style="944" customWidth="1"/>
    <col min="8185" max="8185" width="9.453125" style="944" customWidth="1"/>
    <col min="8186" max="8186" width="7" style="944" customWidth="1"/>
    <col min="8187" max="8187" width="7.453125" style="944" bestFit="1" customWidth="1"/>
    <col min="8188" max="8188" width="34.54296875" style="944" customWidth="1"/>
    <col min="8189" max="8189" width="9.54296875" style="944" customWidth="1"/>
    <col min="8190" max="8192" width="10.54296875" style="944" customWidth="1"/>
    <col min="8193" max="8193" width="35.54296875" style="944" customWidth="1"/>
    <col min="8194" max="8194" width="11" style="944" customWidth="1"/>
    <col min="8195" max="8204" width="9.81640625" style="944" customWidth="1"/>
    <col min="8205" max="8208" width="11" style="944" customWidth="1"/>
    <col min="8209" max="8209" width="14.453125" style="944" customWidth="1"/>
    <col min="8210" max="8210" width="4.1796875" style="944" customWidth="1"/>
    <col min="8211" max="8211" width="13.453125" style="944" customWidth="1"/>
    <col min="8212" max="8212" width="28.1796875" style="944" customWidth="1"/>
    <col min="8213" max="8213" width="11" style="944" customWidth="1"/>
    <col min="8214" max="8214" width="14.453125" style="944" customWidth="1"/>
    <col min="8215" max="8215" width="4.1796875" style="944" customWidth="1"/>
    <col min="8216" max="8217" width="11" style="944" customWidth="1"/>
    <col min="8218" max="8218" width="14.453125" style="944" customWidth="1"/>
    <col min="8219" max="8219" width="4.1796875" style="944" customWidth="1"/>
    <col min="8220" max="8220" width="14.453125" style="944" customWidth="1"/>
    <col min="8221" max="8438" width="11" style="944"/>
    <col min="8439" max="8439" width="41.453125" style="944" customWidth="1"/>
    <col min="8440" max="8440" width="7.54296875" style="944" customWidth="1"/>
    <col min="8441" max="8441" width="9.453125" style="944" customWidth="1"/>
    <col min="8442" max="8442" width="7" style="944" customWidth="1"/>
    <col min="8443" max="8443" width="7.453125" style="944" bestFit="1" customWidth="1"/>
    <col min="8444" max="8444" width="34.54296875" style="944" customWidth="1"/>
    <col min="8445" max="8445" width="9.54296875" style="944" customWidth="1"/>
    <col min="8446" max="8448" width="10.54296875" style="944" customWidth="1"/>
    <col min="8449" max="8449" width="35.54296875" style="944" customWidth="1"/>
    <col min="8450" max="8450" width="11" style="944" customWidth="1"/>
    <col min="8451" max="8460" width="9.81640625" style="944" customWidth="1"/>
    <col min="8461" max="8464" width="11" style="944" customWidth="1"/>
    <col min="8465" max="8465" width="14.453125" style="944" customWidth="1"/>
    <col min="8466" max="8466" width="4.1796875" style="944" customWidth="1"/>
    <col min="8467" max="8467" width="13.453125" style="944" customWidth="1"/>
    <col min="8468" max="8468" width="28.1796875" style="944" customWidth="1"/>
    <col min="8469" max="8469" width="11" style="944" customWidth="1"/>
    <col min="8470" max="8470" width="14.453125" style="944" customWidth="1"/>
    <col min="8471" max="8471" width="4.1796875" style="944" customWidth="1"/>
    <col min="8472" max="8473" width="11" style="944" customWidth="1"/>
    <col min="8474" max="8474" width="14.453125" style="944" customWidth="1"/>
    <col min="8475" max="8475" width="4.1796875" style="944" customWidth="1"/>
    <col min="8476" max="8476" width="14.453125" style="944" customWidth="1"/>
    <col min="8477" max="8694" width="11" style="944"/>
    <col min="8695" max="8695" width="41.453125" style="944" customWidth="1"/>
    <col min="8696" max="8696" width="7.54296875" style="944" customWidth="1"/>
    <col min="8697" max="8697" width="9.453125" style="944" customWidth="1"/>
    <col min="8698" max="8698" width="7" style="944" customWidth="1"/>
    <col min="8699" max="8699" width="7.453125" style="944" bestFit="1" customWidth="1"/>
    <col min="8700" max="8700" width="34.54296875" style="944" customWidth="1"/>
    <col min="8701" max="8701" width="9.54296875" style="944" customWidth="1"/>
    <col min="8702" max="8704" width="10.54296875" style="944" customWidth="1"/>
    <col min="8705" max="8705" width="35.54296875" style="944" customWidth="1"/>
    <col min="8706" max="8706" width="11" style="944" customWidth="1"/>
    <col min="8707" max="8716" width="9.81640625" style="944" customWidth="1"/>
    <col min="8717" max="8720" width="11" style="944" customWidth="1"/>
    <col min="8721" max="8721" width="14.453125" style="944" customWidth="1"/>
    <col min="8722" max="8722" width="4.1796875" style="944" customWidth="1"/>
    <col min="8723" max="8723" width="13.453125" style="944" customWidth="1"/>
    <col min="8724" max="8724" width="28.1796875" style="944" customWidth="1"/>
    <col min="8725" max="8725" width="11" style="944" customWidth="1"/>
    <col min="8726" max="8726" width="14.453125" style="944" customWidth="1"/>
    <col min="8727" max="8727" width="4.1796875" style="944" customWidth="1"/>
    <col min="8728" max="8729" width="11" style="944" customWidth="1"/>
    <col min="8730" max="8730" width="14.453125" style="944" customWidth="1"/>
    <col min="8731" max="8731" width="4.1796875" style="944" customWidth="1"/>
    <col min="8732" max="8732" width="14.453125" style="944" customWidth="1"/>
    <col min="8733" max="8950" width="11" style="944"/>
    <col min="8951" max="8951" width="41.453125" style="944" customWidth="1"/>
    <col min="8952" max="8952" width="7.54296875" style="944" customWidth="1"/>
    <col min="8953" max="8953" width="9.453125" style="944" customWidth="1"/>
    <col min="8954" max="8954" width="7" style="944" customWidth="1"/>
    <col min="8955" max="8955" width="7.453125" style="944" bestFit="1" customWidth="1"/>
    <col min="8956" max="8956" width="34.54296875" style="944" customWidth="1"/>
    <col min="8957" max="8957" width="9.54296875" style="944" customWidth="1"/>
    <col min="8958" max="8960" width="10.54296875" style="944" customWidth="1"/>
    <col min="8961" max="8961" width="35.54296875" style="944" customWidth="1"/>
    <col min="8962" max="8962" width="11" style="944" customWidth="1"/>
    <col min="8963" max="8972" width="9.81640625" style="944" customWidth="1"/>
    <col min="8973" max="8976" width="11" style="944" customWidth="1"/>
    <col min="8977" max="8977" width="14.453125" style="944" customWidth="1"/>
    <col min="8978" max="8978" width="4.1796875" style="944" customWidth="1"/>
    <col min="8979" max="8979" width="13.453125" style="944" customWidth="1"/>
    <col min="8980" max="8980" width="28.1796875" style="944" customWidth="1"/>
    <col min="8981" max="8981" width="11" style="944" customWidth="1"/>
    <col min="8982" max="8982" width="14.453125" style="944" customWidth="1"/>
    <col min="8983" max="8983" width="4.1796875" style="944" customWidth="1"/>
    <col min="8984" max="8985" width="11" style="944" customWidth="1"/>
    <col min="8986" max="8986" width="14.453125" style="944" customWidth="1"/>
    <col min="8987" max="8987" width="4.1796875" style="944" customWidth="1"/>
    <col min="8988" max="8988" width="14.453125" style="944" customWidth="1"/>
    <col min="8989" max="9206" width="11" style="944"/>
    <col min="9207" max="9207" width="41.453125" style="944" customWidth="1"/>
    <col min="9208" max="9208" width="7.54296875" style="944" customWidth="1"/>
    <col min="9209" max="9209" width="9.453125" style="944" customWidth="1"/>
    <col min="9210" max="9210" width="7" style="944" customWidth="1"/>
    <col min="9211" max="9211" width="7.453125" style="944" bestFit="1" customWidth="1"/>
    <col min="9212" max="9212" width="34.54296875" style="944" customWidth="1"/>
    <col min="9213" max="9213" width="9.54296875" style="944" customWidth="1"/>
    <col min="9214" max="9216" width="10.54296875" style="944" customWidth="1"/>
    <col min="9217" max="9217" width="35.54296875" style="944" customWidth="1"/>
    <col min="9218" max="9218" width="11" style="944" customWidth="1"/>
    <col min="9219" max="9228" width="9.81640625" style="944" customWidth="1"/>
    <col min="9229" max="9232" width="11" style="944" customWidth="1"/>
    <col min="9233" max="9233" width="14.453125" style="944" customWidth="1"/>
    <col min="9234" max="9234" width="4.1796875" style="944" customWidth="1"/>
    <col min="9235" max="9235" width="13.453125" style="944" customWidth="1"/>
    <col min="9236" max="9236" width="28.1796875" style="944" customWidth="1"/>
    <col min="9237" max="9237" width="11" style="944" customWidth="1"/>
    <col min="9238" max="9238" width="14.453125" style="944" customWidth="1"/>
    <col min="9239" max="9239" width="4.1796875" style="944" customWidth="1"/>
    <col min="9240" max="9241" width="11" style="944" customWidth="1"/>
    <col min="9242" max="9242" width="14.453125" style="944" customWidth="1"/>
    <col min="9243" max="9243" width="4.1796875" style="944" customWidth="1"/>
    <col min="9244" max="9244" width="14.453125" style="944" customWidth="1"/>
    <col min="9245" max="9462" width="11" style="944"/>
    <col min="9463" max="9463" width="41.453125" style="944" customWidth="1"/>
    <col min="9464" max="9464" width="7.54296875" style="944" customWidth="1"/>
    <col min="9465" max="9465" width="9.453125" style="944" customWidth="1"/>
    <col min="9466" max="9466" width="7" style="944" customWidth="1"/>
    <col min="9467" max="9467" width="7.453125" style="944" bestFit="1" customWidth="1"/>
    <col min="9468" max="9468" width="34.54296875" style="944" customWidth="1"/>
    <col min="9469" max="9469" width="9.54296875" style="944" customWidth="1"/>
    <col min="9470" max="9472" width="10.54296875" style="944" customWidth="1"/>
    <col min="9473" max="9473" width="35.54296875" style="944" customWidth="1"/>
    <col min="9474" max="9474" width="11" style="944" customWidth="1"/>
    <col min="9475" max="9484" width="9.81640625" style="944" customWidth="1"/>
    <col min="9485" max="9488" width="11" style="944" customWidth="1"/>
    <col min="9489" max="9489" width="14.453125" style="944" customWidth="1"/>
    <col min="9490" max="9490" width="4.1796875" style="944" customWidth="1"/>
    <col min="9491" max="9491" width="13.453125" style="944" customWidth="1"/>
    <col min="9492" max="9492" width="28.1796875" style="944" customWidth="1"/>
    <col min="9493" max="9493" width="11" style="944" customWidth="1"/>
    <col min="9494" max="9494" width="14.453125" style="944" customWidth="1"/>
    <col min="9495" max="9495" width="4.1796875" style="944" customWidth="1"/>
    <col min="9496" max="9497" width="11" style="944" customWidth="1"/>
    <col min="9498" max="9498" width="14.453125" style="944" customWidth="1"/>
    <col min="9499" max="9499" width="4.1796875" style="944" customWidth="1"/>
    <col min="9500" max="9500" width="14.453125" style="944" customWidth="1"/>
    <col min="9501" max="9718" width="11" style="944"/>
    <col min="9719" max="9719" width="41.453125" style="944" customWidth="1"/>
    <col min="9720" max="9720" width="7.54296875" style="944" customWidth="1"/>
    <col min="9721" max="9721" width="9.453125" style="944" customWidth="1"/>
    <col min="9722" max="9722" width="7" style="944" customWidth="1"/>
    <col min="9723" max="9723" width="7.453125" style="944" bestFit="1" customWidth="1"/>
    <col min="9724" max="9724" width="34.54296875" style="944" customWidth="1"/>
    <col min="9725" max="9725" width="9.54296875" style="944" customWidth="1"/>
    <col min="9726" max="9728" width="10.54296875" style="944" customWidth="1"/>
    <col min="9729" max="9729" width="35.54296875" style="944" customWidth="1"/>
    <col min="9730" max="9730" width="11" style="944" customWidth="1"/>
    <col min="9731" max="9740" width="9.81640625" style="944" customWidth="1"/>
    <col min="9741" max="9744" width="11" style="944" customWidth="1"/>
    <col min="9745" max="9745" width="14.453125" style="944" customWidth="1"/>
    <col min="9746" max="9746" width="4.1796875" style="944" customWidth="1"/>
    <col min="9747" max="9747" width="13.453125" style="944" customWidth="1"/>
    <col min="9748" max="9748" width="28.1796875" style="944" customWidth="1"/>
    <col min="9749" max="9749" width="11" style="944" customWidth="1"/>
    <col min="9750" max="9750" width="14.453125" style="944" customWidth="1"/>
    <col min="9751" max="9751" width="4.1796875" style="944" customWidth="1"/>
    <col min="9752" max="9753" width="11" style="944" customWidth="1"/>
    <col min="9754" max="9754" width="14.453125" style="944" customWidth="1"/>
    <col min="9755" max="9755" width="4.1796875" style="944" customWidth="1"/>
    <col min="9756" max="9756" width="14.453125" style="944" customWidth="1"/>
    <col min="9757" max="9974" width="11" style="944"/>
    <col min="9975" max="9975" width="41.453125" style="944" customWidth="1"/>
    <col min="9976" max="9976" width="7.54296875" style="944" customWidth="1"/>
    <col min="9977" max="9977" width="9.453125" style="944" customWidth="1"/>
    <col min="9978" max="9978" width="7" style="944" customWidth="1"/>
    <col min="9979" max="9979" width="7.453125" style="944" bestFit="1" customWidth="1"/>
    <col min="9980" max="9980" width="34.54296875" style="944" customWidth="1"/>
    <col min="9981" max="9981" width="9.54296875" style="944" customWidth="1"/>
    <col min="9982" max="9984" width="10.54296875" style="944" customWidth="1"/>
    <col min="9985" max="9985" width="35.54296875" style="944" customWidth="1"/>
    <col min="9986" max="9986" width="11" style="944" customWidth="1"/>
    <col min="9987" max="9996" width="9.81640625" style="944" customWidth="1"/>
    <col min="9997" max="10000" width="11" style="944" customWidth="1"/>
    <col min="10001" max="10001" width="14.453125" style="944" customWidth="1"/>
    <col min="10002" max="10002" width="4.1796875" style="944" customWidth="1"/>
    <col min="10003" max="10003" width="13.453125" style="944" customWidth="1"/>
    <col min="10004" max="10004" width="28.1796875" style="944" customWidth="1"/>
    <col min="10005" max="10005" width="11" style="944" customWidth="1"/>
    <col min="10006" max="10006" width="14.453125" style="944" customWidth="1"/>
    <col min="10007" max="10007" width="4.1796875" style="944" customWidth="1"/>
    <col min="10008" max="10009" width="11" style="944" customWidth="1"/>
    <col min="10010" max="10010" width="14.453125" style="944" customWidth="1"/>
    <col min="10011" max="10011" width="4.1796875" style="944" customWidth="1"/>
    <col min="10012" max="10012" width="14.453125" style="944" customWidth="1"/>
    <col min="10013" max="10230" width="11" style="944"/>
    <col min="10231" max="10231" width="41.453125" style="944" customWidth="1"/>
    <col min="10232" max="10232" width="7.54296875" style="944" customWidth="1"/>
    <col min="10233" max="10233" width="9.453125" style="944" customWidth="1"/>
    <col min="10234" max="10234" width="7" style="944" customWidth="1"/>
    <col min="10235" max="10235" width="7.453125" style="944" bestFit="1" customWidth="1"/>
    <col min="10236" max="10236" width="34.54296875" style="944" customWidth="1"/>
    <col min="10237" max="10237" width="9.54296875" style="944" customWidth="1"/>
    <col min="10238" max="10240" width="10.54296875" style="944" customWidth="1"/>
    <col min="10241" max="10241" width="35.54296875" style="944" customWidth="1"/>
    <col min="10242" max="10242" width="11" style="944" customWidth="1"/>
    <col min="10243" max="10252" width="9.81640625" style="944" customWidth="1"/>
    <col min="10253" max="10256" width="11" style="944" customWidth="1"/>
    <col min="10257" max="10257" width="14.453125" style="944" customWidth="1"/>
    <col min="10258" max="10258" width="4.1796875" style="944" customWidth="1"/>
    <col min="10259" max="10259" width="13.453125" style="944" customWidth="1"/>
    <col min="10260" max="10260" width="28.1796875" style="944" customWidth="1"/>
    <col min="10261" max="10261" width="11" style="944" customWidth="1"/>
    <col min="10262" max="10262" width="14.453125" style="944" customWidth="1"/>
    <col min="10263" max="10263" width="4.1796875" style="944" customWidth="1"/>
    <col min="10264" max="10265" width="11" style="944" customWidth="1"/>
    <col min="10266" max="10266" width="14.453125" style="944" customWidth="1"/>
    <col min="10267" max="10267" width="4.1796875" style="944" customWidth="1"/>
    <col min="10268" max="10268" width="14.453125" style="944" customWidth="1"/>
    <col min="10269" max="10486" width="11" style="944"/>
    <col min="10487" max="10487" width="41.453125" style="944" customWidth="1"/>
    <col min="10488" max="10488" width="7.54296875" style="944" customWidth="1"/>
    <col min="10489" max="10489" width="9.453125" style="944" customWidth="1"/>
    <col min="10490" max="10490" width="7" style="944" customWidth="1"/>
    <col min="10491" max="10491" width="7.453125" style="944" bestFit="1" customWidth="1"/>
    <col min="10492" max="10492" width="34.54296875" style="944" customWidth="1"/>
    <col min="10493" max="10493" width="9.54296875" style="944" customWidth="1"/>
    <col min="10494" max="10496" width="10.54296875" style="944" customWidth="1"/>
    <col min="10497" max="10497" width="35.54296875" style="944" customWidth="1"/>
    <col min="10498" max="10498" width="11" style="944" customWidth="1"/>
    <col min="10499" max="10508" width="9.81640625" style="944" customWidth="1"/>
    <col min="10509" max="10512" width="11" style="944" customWidth="1"/>
    <col min="10513" max="10513" width="14.453125" style="944" customWidth="1"/>
    <col min="10514" max="10514" width="4.1796875" style="944" customWidth="1"/>
    <col min="10515" max="10515" width="13.453125" style="944" customWidth="1"/>
    <col min="10516" max="10516" width="28.1796875" style="944" customWidth="1"/>
    <col min="10517" max="10517" width="11" style="944" customWidth="1"/>
    <col min="10518" max="10518" width="14.453125" style="944" customWidth="1"/>
    <col min="10519" max="10519" width="4.1796875" style="944" customWidth="1"/>
    <col min="10520" max="10521" width="11" style="944" customWidth="1"/>
    <col min="10522" max="10522" width="14.453125" style="944" customWidth="1"/>
    <col min="10523" max="10523" width="4.1796875" style="944" customWidth="1"/>
    <col min="10524" max="10524" width="14.453125" style="944" customWidth="1"/>
    <col min="10525" max="10742" width="11" style="944"/>
    <col min="10743" max="10743" width="41.453125" style="944" customWidth="1"/>
    <col min="10744" max="10744" width="7.54296875" style="944" customWidth="1"/>
    <col min="10745" max="10745" width="9.453125" style="944" customWidth="1"/>
    <col min="10746" max="10746" width="7" style="944" customWidth="1"/>
    <col min="10747" max="10747" width="7.453125" style="944" bestFit="1" customWidth="1"/>
    <col min="10748" max="10748" width="34.54296875" style="944" customWidth="1"/>
    <col min="10749" max="10749" width="9.54296875" style="944" customWidth="1"/>
    <col min="10750" max="10752" width="10.54296875" style="944" customWidth="1"/>
    <col min="10753" max="10753" width="35.54296875" style="944" customWidth="1"/>
    <col min="10754" max="10754" width="11" style="944" customWidth="1"/>
    <col min="10755" max="10764" width="9.81640625" style="944" customWidth="1"/>
    <col min="10765" max="10768" width="11" style="944" customWidth="1"/>
    <col min="10769" max="10769" width="14.453125" style="944" customWidth="1"/>
    <col min="10770" max="10770" width="4.1796875" style="944" customWidth="1"/>
    <col min="10771" max="10771" width="13.453125" style="944" customWidth="1"/>
    <col min="10772" max="10772" width="28.1796875" style="944" customWidth="1"/>
    <col min="10773" max="10773" width="11" style="944" customWidth="1"/>
    <col min="10774" max="10774" width="14.453125" style="944" customWidth="1"/>
    <col min="10775" max="10775" width="4.1796875" style="944" customWidth="1"/>
    <col min="10776" max="10777" width="11" style="944" customWidth="1"/>
    <col min="10778" max="10778" width="14.453125" style="944" customWidth="1"/>
    <col min="10779" max="10779" width="4.1796875" style="944" customWidth="1"/>
    <col min="10780" max="10780" width="14.453125" style="944" customWidth="1"/>
    <col min="10781" max="10998" width="11" style="944"/>
    <col min="10999" max="10999" width="41.453125" style="944" customWidth="1"/>
    <col min="11000" max="11000" width="7.54296875" style="944" customWidth="1"/>
    <col min="11001" max="11001" width="9.453125" style="944" customWidth="1"/>
    <col min="11002" max="11002" width="7" style="944" customWidth="1"/>
    <col min="11003" max="11003" width="7.453125" style="944" bestFit="1" customWidth="1"/>
    <col min="11004" max="11004" width="34.54296875" style="944" customWidth="1"/>
    <col min="11005" max="11005" width="9.54296875" style="944" customWidth="1"/>
    <col min="11006" max="11008" width="10.54296875" style="944" customWidth="1"/>
    <col min="11009" max="11009" width="35.54296875" style="944" customWidth="1"/>
    <col min="11010" max="11010" width="11" style="944" customWidth="1"/>
    <col min="11011" max="11020" width="9.81640625" style="944" customWidth="1"/>
    <col min="11021" max="11024" width="11" style="944" customWidth="1"/>
    <col min="11025" max="11025" width="14.453125" style="944" customWidth="1"/>
    <col min="11026" max="11026" width="4.1796875" style="944" customWidth="1"/>
    <col min="11027" max="11027" width="13.453125" style="944" customWidth="1"/>
    <col min="11028" max="11028" width="28.1796875" style="944" customWidth="1"/>
    <col min="11029" max="11029" width="11" style="944" customWidth="1"/>
    <col min="11030" max="11030" width="14.453125" style="944" customWidth="1"/>
    <col min="11031" max="11031" width="4.1796875" style="944" customWidth="1"/>
    <col min="11032" max="11033" width="11" style="944" customWidth="1"/>
    <col min="11034" max="11034" width="14.453125" style="944" customWidth="1"/>
    <col min="11035" max="11035" width="4.1796875" style="944" customWidth="1"/>
    <col min="11036" max="11036" width="14.453125" style="944" customWidth="1"/>
    <col min="11037" max="11254" width="11" style="944"/>
    <col min="11255" max="11255" width="41.453125" style="944" customWidth="1"/>
    <col min="11256" max="11256" width="7.54296875" style="944" customWidth="1"/>
    <col min="11257" max="11257" width="9.453125" style="944" customWidth="1"/>
    <col min="11258" max="11258" width="7" style="944" customWidth="1"/>
    <col min="11259" max="11259" width="7.453125" style="944" bestFit="1" customWidth="1"/>
    <col min="11260" max="11260" width="34.54296875" style="944" customWidth="1"/>
    <col min="11261" max="11261" width="9.54296875" style="944" customWidth="1"/>
    <col min="11262" max="11264" width="10.54296875" style="944" customWidth="1"/>
    <col min="11265" max="11265" width="35.54296875" style="944" customWidth="1"/>
    <col min="11266" max="11266" width="11" style="944" customWidth="1"/>
    <col min="11267" max="11276" width="9.81640625" style="944" customWidth="1"/>
    <col min="11277" max="11280" width="11" style="944" customWidth="1"/>
    <col min="11281" max="11281" width="14.453125" style="944" customWidth="1"/>
    <col min="11282" max="11282" width="4.1796875" style="944" customWidth="1"/>
    <col min="11283" max="11283" width="13.453125" style="944" customWidth="1"/>
    <col min="11284" max="11284" width="28.1796875" style="944" customWidth="1"/>
    <col min="11285" max="11285" width="11" style="944" customWidth="1"/>
    <col min="11286" max="11286" width="14.453125" style="944" customWidth="1"/>
    <col min="11287" max="11287" width="4.1796875" style="944" customWidth="1"/>
    <col min="11288" max="11289" width="11" style="944" customWidth="1"/>
    <col min="11290" max="11290" width="14.453125" style="944" customWidth="1"/>
    <col min="11291" max="11291" width="4.1796875" style="944" customWidth="1"/>
    <col min="11292" max="11292" width="14.453125" style="944" customWidth="1"/>
    <col min="11293" max="11510" width="11" style="944"/>
    <col min="11511" max="11511" width="41.453125" style="944" customWidth="1"/>
    <col min="11512" max="11512" width="7.54296875" style="944" customWidth="1"/>
    <col min="11513" max="11513" width="9.453125" style="944" customWidth="1"/>
    <col min="11514" max="11514" width="7" style="944" customWidth="1"/>
    <col min="11515" max="11515" width="7.453125" style="944" bestFit="1" customWidth="1"/>
    <col min="11516" max="11516" width="34.54296875" style="944" customWidth="1"/>
    <col min="11517" max="11517" width="9.54296875" style="944" customWidth="1"/>
    <col min="11518" max="11520" width="10.54296875" style="944" customWidth="1"/>
    <col min="11521" max="11521" width="35.54296875" style="944" customWidth="1"/>
    <col min="11522" max="11522" width="11" style="944" customWidth="1"/>
    <col min="11523" max="11532" width="9.81640625" style="944" customWidth="1"/>
    <col min="11533" max="11536" width="11" style="944" customWidth="1"/>
    <col min="11537" max="11537" width="14.453125" style="944" customWidth="1"/>
    <col min="11538" max="11538" width="4.1796875" style="944" customWidth="1"/>
    <col min="11539" max="11539" width="13.453125" style="944" customWidth="1"/>
    <col min="11540" max="11540" width="28.1796875" style="944" customWidth="1"/>
    <col min="11541" max="11541" width="11" style="944" customWidth="1"/>
    <col min="11542" max="11542" width="14.453125" style="944" customWidth="1"/>
    <col min="11543" max="11543" width="4.1796875" style="944" customWidth="1"/>
    <col min="11544" max="11545" width="11" style="944" customWidth="1"/>
    <col min="11546" max="11546" width="14.453125" style="944" customWidth="1"/>
    <col min="11547" max="11547" width="4.1796875" style="944" customWidth="1"/>
    <col min="11548" max="11548" width="14.453125" style="944" customWidth="1"/>
    <col min="11549" max="11766" width="11" style="944"/>
    <col min="11767" max="11767" width="41.453125" style="944" customWidth="1"/>
    <col min="11768" max="11768" width="7.54296875" style="944" customWidth="1"/>
    <col min="11769" max="11769" width="9.453125" style="944" customWidth="1"/>
    <col min="11770" max="11770" width="7" style="944" customWidth="1"/>
    <col min="11771" max="11771" width="7.453125" style="944" bestFit="1" customWidth="1"/>
    <col min="11772" max="11772" width="34.54296875" style="944" customWidth="1"/>
    <col min="11773" max="11773" width="9.54296875" style="944" customWidth="1"/>
    <col min="11774" max="11776" width="10.54296875" style="944" customWidth="1"/>
    <col min="11777" max="11777" width="35.54296875" style="944" customWidth="1"/>
    <col min="11778" max="11778" width="11" style="944" customWidth="1"/>
    <col min="11779" max="11788" width="9.81640625" style="944" customWidth="1"/>
    <col min="11789" max="11792" width="11" style="944" customWidth="1"/>
    <col min="11793" max="11793" width="14.453125" style="944" customWidth="1"/>
    <col min="11794" max="11794" width="4.1796875" style="944" customWidth="1"/>
    <col min="11795" max="11795" width="13.453125" style="944" customWidth="1"/>
    <col min="11796" max="11796" width="28.1796875" style="944" customWidth="1"/>
    <col min="11797" max="11797" width="11" style="944" customWidth="1"/>
    <col min="11798" max="11798" width="14.453125" style="944" customWidth="1"/>
    <col min="11799" max="11799" width="4.1796875" style="944" customWidth="1"/>
    <col min="11800" max="11801" width="11" style="944" customWidth="1"/>
    <col min="11802" max="11802" width="14.453125" style="944" customWidth="1"/>
    <col min="11803" max="11803" width="4.1796875" style="944" customWidth="1"/>
    <col min="11804" max="11804" width="14.453125" style="944" customWidth="1"/>
    <col min="11805" max="12022" width="11" style="944"/>
    <col min="12023" max="12023" width="41.453125" style="944" customWidth="1"/>
    <col min="12024" max="12024" width="7.54296875" style="944" customWidth="1"/>
    <col min="12025" max="12025" width="9.453125" style="944" customWidth="1"/>
    <col min="12026" max="12026" width="7" style="944" customWidth="1"/>
    <col min="12027" max="12027" width="7.453125" style="944" bestFit="1" customWidth="1"/>
    <col min="12028" max="12028" width="34.54296875" style="944" customWidth="1"/>
    <col min="12029" max="12029" width="9.54296875" style="944" customWidth="1"/>
    <col min="12030" max="12032" width="10.54296875" style="944" customWidth="1"/>
    <col min="12033" max="12033" width="35.54296875" style="944" customWidth="1"/>
    <col min="12034" max="12034" width="11" style="944" customWidth="1"/>
    <col min="12035" max="12044" width="9.81640625" style="944" customWidth="1"/>
    <col min="12045" max="12048" width="11" style="944" customWidth="1"/>
    <col min="12049" max="12049" width="14.453125" style="944" customWidth="1"/>
    <col min="12050" max="12050" width="4.1796875" style="944" customWidth="1"/>
    <col min="12051" max="12051" width="13.453125" style="944" customWidth="1"/>
    <col min="12052" max="12052" width="28.1796875" style="944" customWidth="1"/>
    <col min="12053" max="12053" width="11" style="944" customWidth="1"/>
    <col min="12054" max="12054" width="14.453125" style="944" customWidth="1"/>
    <col min="12055" max="12055" width="4.1796875" style="944" customWidth="1"/>
    <col min="12056" max="12057" width="11" style="944" customWidth="1"/>
    <col min="12058" max="12058" width="14.453125" style="944" customWidth="1"/>
    <col min="12059" max="12059" width="4.1796875" style="944" customWidth="1"/>
    <col min="12060" max="12060" width="14.453125" style="944" customWidth="1"/>
    <col min="12061" max="12278" width="11" style="944"/>
    <col min="12279" max="12279" width="41.453125" style="944" customWidth="1"/>
    <col min="12280" max="12280" width="7.54296875" style="944" customWidth="1"/>
    <col min="12281" max="12281" width="9.453125" style="944" customWidth="1"/>
    <col min="12282" max="12282" width="7" style="944" customWidth="1"/>
    <col min="12283" max="12283" width="7.453125" style="944" bestFit="1" customWidth="1"/>
    <col min="12284" max="12284" width="34.54296875" style="944" customWidth="1"/>
    <col min="12285" max="12285" width="9.54296875" style="944" customWidth="1"/>
    <col min="12286" max="12288" width="10.54296875" style="944" customWidth="1"/>
    <col min="12289" max="12289" width="35.54296875" style="944" customWidth="1"/>
    <col min="12290" max="12290" width="11" style="944" customWidth="1"/>
    <col min="12291" max="12300" width="9.81640625" style="944" customWidth="1"/>
    <col min="12301" max="12304" width="11" style="944" customWidth="1"/>
    <col min="12305" max="12305" width="14.453125" style="944" customWidth="1"/>
    <col min="12306" max="12306" width="4.1796875" style="944" customWidth="1"/>
    <col min="12307" max="12307" width="13.453125" style="944" customWidth="1"/>
    <col min="12308" max="12308" width="28.1796875" style="944" customWidth="1"/>
    <col min="12309" max="12309" width="11" style="944" customWidth="1"/>
    <col min="12310" max="12310" width="14.453125" style="944" customWidth="1"/>
    <col min="12311" max="12311" width="4.1796875" style="944" customWidth="1"/>
    <col min="12312" max="12313" width="11" style="944" customWidth="1"/>
    <col min="12314" max="12314" width="14.453125" style="944" customWidth="1"/>
    <col min="12315" max="12315" width="4.1796875" style="944" customWidth="1"/>
    <col min="12316" max="12316" width="14.453125" style="944" customWidth="1"/>
    <col min="12317" max="12534" width="11" style="944"/>
    <col min="12535" max="12535" width="41.453125" style="944" customWidth="1"/>
    <col min="12536" max="12536" width="7.54296875" style="944" customWidth="1"/>
    <col min="12537" max="12537" width="9.453125" style="944" customWidth="1"/>
    <col min="12538" max="12538" width="7" style="944" customWidth="1"/>
    <col min="12539" max="12539" width="7.453125" style="944" bestFit="1" customWidth="1"/>
    <col min="12540" max="12540" width="34.54296875" style="944" customWidth="1"/>
    <col min="12541" max="12541" width="9.54296875" style="944" customWidth="1"/>
    <col min="12542" max="12544" width="10.54296875" style="944" customWidth="1"/>
    <col min="12545" max="12545" width="35.54296875" style="944" customWidth="1"/>
    <col min="12546" max="12546" width="11" style="944" customWidth="1"/>
    <col min="12547" max="12556" width="9.81640625" style="944" customWidth="1"/>
    <col min="12557" max="12560" width="11" style="944" customWidth="1"/>
    <col min="12561" max="12561" width="14.453125" style="944" customWidth="1"/>
    <col min="12562" max="12562" width="4.1796875" style="944" customWidth="1"/>
    <col min="12563" max="12563" width="13.453125" style="944" customWidth="1"/>
    <col min="12564" max="12564" width="28.1796875" style="944" customWidth="1"/>
    <col min="12565" max="12565" width="11" style="944" customWidth="1"/>
    <col min="12566" max="12566" width="14.453125" style="944" customWidth="1"/>
    <col min="12567" max="12567" width="4.1796875" style="944" customWidth="1"/>
    <col min="12568" max="12569" width="11" style="944" customWidth="1"/>
    <col min="12570" max="12570" width="14.453125" style="944" customWidth="1"/>
    <col min="12571" max="12571" width="4.1796875" style="944" customWidth="1"/>
    <col min="12572" max="12572" width="14.453125" style="944" customWidth="1"/>
    <col min="12573" max="12790" width="11" style="944"/>
    <col min="12791" max="12791" width="41.453125" style="944" customWidth="1"/>
    <col min="12792" max="12792" width="7.54296875" style="944" customWidth="1"/>
    <col min="12793" max="12793" width="9.453125" style="944" customWidth="1"/>
    <col min="12794" max="12794" width="7" style="944" customWidth="1"/>
    <col min="12795" max="12795" width="7.453125" style="944" bestFit="1" customWidth="1"/>
    <col min="12796" max="12796" width="34.54296875" style="944" customWidth="1"/>
    <col min="12797" max="12797" width="9.54296875" style="944" customWidth="1"/>
    <col min="12798" max="12800" width="10.54296875" style="944" customWidth="1"/>
    <col min="12801" max="12801" width="35.54296875" style="944" customWidth="1"/>
    <col min="12802" max="12802" width="11" style="944" customWidth="1"/>
    <col min="12803" max="12812" width="9.81640625" style="944" customWidth="1"/>
    <col min="12813" max="12816" width="11" style="944" customWidth="1"/>
    <col min="12817" max="12817" width="14.453125" style="944" customWidth="1"/>
    <col min="12818" max="12818" width="4.1796875" style="944" customWidth="1"/>
    <col min="12819" max="12819" width="13.453125" style="944" customWidth="1"/>
    <col min="12820" max="12820" width="28.1796875" style="944" customWidth="1"/>
    <col min="12821" max="12821" width="11" style="944" customWidth="1"/>
    <col min="12822" max="12822" width="14.453125" style="944" customWidth="1"/>
    <col min="12823" max="12823" width="4.1796875" style="944" customWidth="1"/>
    <col min="12824" max="12825" width="11" style="944" customWidth="1"/>
    <col min="12826" max="12826" width="14.453125" style="944" customWidth="1"/>
    <col min="12827" max="12827" width="4.1796875" style="944" customWidth="1"/>
    <col min="12828" max="12828" width="14.453125" style="944" customWidth="1"/>
    <col min="12829" max="13046" width="11" style="944"/>
    <col min="13047" max="13047" width="41.453125" style="944" customWidth="1"/>
    <col min="13048" max="13048" width="7.54296875" style="944" customWidth="1"/>
    <col min="13049" max="13049" width="9.453125" style="944" customWidth="1"/>
    <col min="13050" max="13050" width="7" style="944" customWidth="1"/>
    <col min="13051" max="13051" width="7.453125" style="944" bestFit="1" customWidth="1"/>
    <col min="13052" max="13052" width="34.54296875" style="944" customWidth="1"/>
    <col min="13053" max="13053" width="9.54296875" style="944" customWidth="1"/>
    <col min="13054" max="13056" width="10.54296875" style="944" customWidth="1"/>
    <col min="13057" max="13057" width="35.54296875" style="944" customWidth="1"/>
    <col min="13058" max="13058" width="11" style="944" customWidth="1"/>
    <col min="13059" max="13068" width="9.81640625" style="944" customWidth="1"/>
    <col min="13069" max="13072" width="11" style="944" customWidth="1"/>
    <col min="13073" max="13073" width="14.453125" style="944" customWidth="1"/>
    <col min="13074" max="13074" width="4.1796875" style="944" customWidth="1"/>
    <col min="13075" max="13075" width="13.453125" style="944" customWidth="1"/>
    <col min="13076" max="13076" width="28.1796875" style="944" customWidth="1"/>
    <col min="13077" max="13077" width="11" style="944" customWidth="1"/>
    <col min="13078" max="13078" width="14.453125" style="944" customWidth="1"/>
    <col min="13079" max="13079" width="4.1796875" style="944" customWidth="1"/>
    <col min="13080" max="13081" width="11" style="944" customWidth="1"/>
    <col min="13082" max="13082" width="14.453125" style="944" customWidth="1"/>
    <col min="13083" max="13083" width="4.1796875" style="944" customWidth="1"/>
    <col min="13084" max="13084" width="14.453125" style="944" customWidth="1"/>
    <col min="13085" max="13302" width="11" style="944"/>
    <col min="13303" max="13303" width="41.453125" style="944" customWidth="1"/>
    <col min="13304" max="13304" width="7.54296875" style="944" customWidth="1"/>
    <col min="13305" max="13305" width="9.453125" style="944" customWidth="1"/>
    <col min="13306" max="13306" width="7" style="944" customWidth="1"/>
    <col min="13307" max="13307" width="7.453125" style="944" bestFit="1" customWidth="1"/>
    <col min="13308" max="13308" width="34.54296875" style="944" customWidth="1"/>
    <col min="13309" max="13309" width="9.54296875" style="944" customWidth="1"/>
    <col min="13310" max="13312" width="10.54296875" style="944" customWidth="1"/>
    <col min="13313" max="13313" width="35.54296875" style="944" customWidth="1"/>
    <col min="13314" max="13314" width="11" style="944" customWidth="1"/>
    <col min="13315" max="13324" width="9.81640625" style="944" customWidth="1"/>
    <col min="13325" max="13328" width="11" style="944" customWidth="1"/>
    <col min="13329" max="13329" width="14.453125" style="944" customWidth="1"/>
    <col min="13330" max="13330" width="4.1796875" style="944" customWidth="1"/>
    <col min="13331" max="13331" width="13.453125" style="944" customWidth="1"/>
    <col min="13332" max="13332" width="28.1796875" style="944" customWidth="1"/>
    <col min="13333" max="13333" width="11" style="944" customWidth="1"/>
    <col min="13334" max="13334" width="14.453125" style="944" customWidth="1"/>
    <col min="13335" max="13335" width="4.1796875" style="944" customWidth="1"/>
    <col min="13336" max="13337" width="11" style="944" customWidth="1"/>
    <col min="13338" max="13338" width="14.453125" style="944" customWidth="1"/>
    <col min="13339" max="13339" width="4.1796875" style="944" customWidth="1"/>
    <col min="13340" max="13340" width="14.453125" style="944" customWidth="1"/>
    <col min="13341" max="13558" width="11" style="944"/>
    <col min="13559" max="13559" width="41.453125" style="944" customWidth="1"/>
    <col min="13560" max="13560" width="7.54296875" style="944" customWidth="1"/>
    <col min="13561" max="13561" width="9.453125" style="944" customWidth="1"/>
    <col min="13562" max="13562" width="7" style="944" customWidth="1"/>
    <col min="13563" max="13563" width="7.453125" style="944" bestFit="1" customWidth="1"/>
    <col min="13564" max="13564" width="34.54296875" style="944" customWidth="1"/>
    <col min="13565" max="13565" width="9.54296875" style="944" customWidth="1"/>
    <col min="13566" max="13568" width="10.54296875" style="944" customWidth="1"/>
    <col min="13569" max="13569" width="35.54296875" style="944" customWidth="1"/>
    <col min="13570" max="13570" width="11" style="944" customWidth="1"/>
    <col min="13571" max="13580" width="9.81640625" style="944" customWidth="1"/>
    <col min="13581" max="13584" width="11" style="944" customWidth="1"/>
    <col min="13585" max="13585" width="14.453125" style="944" customWidth="1"/>
    <col min="13586" max="13586" width="4.1796875" style="944" customWidth="1"/>
    <col min="13587" max="13587" width="13.453125" style="944" customWidth="1"/>
    <col min="13588" max="13588" width="28.1796875" style="944" customWidth="1"/>
    <col min="13589" max="13589" width="11" style="944" customWidth="1"/>
    <col min="13590" max="13590" width="14.453125" style="944" customWidth="1"/>
    <col min="13591" max="13591" width="4.1796875" style="944" customWidth="1"/>
    <col min="13592" max="13593" width="11" style="944" customWidth="1"/>
    <col min="13594" max="13594" width="14.453125" style="944" customWidth="1"/>
    <col min="13595" max="13595" width="4.1796875" style="944" customWidth="1"/>
    <col min="13596" max="13596" width="14.453125" style="944" customWidth="1"/>
    <col min="13597" max="13814" width="11" style="944"/>
    <col min="13815" max="13815" width="41.453125" style="944" customWidth="1"/>
    <col min="13816" max="13816" width="7.54296875" style="944" customWidth="1"/>
    <col min="13817" max="13817" width="9.453125" style="944" customWidth="1"/>
    <col min="13818" max="13818" width="7" style="944" customWidth="1"/>
    <col min="13819" max="13819" width="7.453125" style="944" bestFit="1" customWidth="1"/>
    <col min="13820" max="13820" width="34.54296875" style="944" customWidth="1"/>
    <col min="13821" max="13821" width="9.54296875" style="944" customWidth="1"/>
    <col min="13822" max="13824" width="10.54296875" style="944" customWidth="1"/>
    <col min="13825" max="13825" width="35.54296875" style="944" customWidth="1"/>
    <col min="13826" max="13826" width="11" style="944" customWidth="1"/>
    <col min="13827" max="13836" width="9.81640625" style="944" customWidth="1"/>
    <col min="13837" max="13840" width="11" style="944" customWidth="1"/>
    <col min="13841" max="13841" width="14.453125" style="944" customWidth="1"/>
    <col min="13842" max="13842" width="4.1796875" style="944" customWidth="1"/>
    <col min="13843" max="13843" width="13.453125" style="944" customWidth="1"/>
    <col min="13844" max="13844" width="28.1796875" style="944" customWidth="1"/>
    <col min="13845" max="13845" width="11" style="944" customWidth="1"/>
    <col min="13846" max="13846" width="14.453125" style="944" customWidth="1"/>
    <col min="13847" max="13847" width="4.1796875" style="944" customWidth="1"/>
    <col min="13848" max="13849" width="11" style="944" customWidth="1"/>
    <col min="13850" max="13850" width="14.453125" style="944" customWidth="1"/>
    <col min="13851" max="13851" width="4.1796875" style="944" customWidth="1"/>
    <col min="13852" max="13852" width="14.453125" style="944" customWidth="1"/>
    <col min="13853" max="14070" width="11" style="944"/>
    <col min="14071" max="14071" width="41.453125" style="944" customWidth="1"/>
    <col min="14072" max="14072" width="7.54296875" style="944" customWidth="1"/>
    <col min="14073" max="14073" width="9.453125" style="944" customWidth="1"/>
    <col min="14074" max="14074" width="7" style="944" customWidth="1"/>
    <col min="14075" max="14075" width="7.453125" style="944" bestFit="1" customWidth="1"/>
    <col min="14076" max="14076" width="34.54296875" style="944" customWidth="1"/>
    <col min="14077" max="14077" width="9.54296875" style="944" customWidth="1"/>
    <col min="14078" max="14080" width="10.54296875" style="944" customWidth="1"/>
    <col min="14081" max="14081" width="35.54296875" style="944" customWidth="1"/>
    <col min="14082" max="14082" width="11" style="944" customWidth="1"/>
    <col min="14083" max="14092" width="9.81640625" style="944" customWidth="1"/>
    <col min="14093" max="14096" width="11" style="944" customWidth="1"/>
    <col min="14097" max="14097" width="14.453125" style="944" customWidth="1"/>
    <col min="14098" max="14098" width="4.1796875" style="944" customWidth="1"/>
    <col min="14099" max="14099" width="13.453125" style="944" customWidth="1"/>
    <col min="14100" max="14100" width="28.1796875" style="944" customWidth="1"/>
    <col min="14101" max="14101" width="11" style="944" customWidth="1"/>
    <col min="14102" max="14102" width="14.453125" style="944" customWidth="1"/>
    <col min="14103" max="14103" width="4.1796875" style="944" customWidth="1"/>
    <col min="14104" max="14105" width="11" style="944" customWidth="1"/>
    <col min="14106" max="14106" width="14.453125" style="944" customWidth="1"/>
    <col min="14107" max="14107" width="4.1796875" style="944" customWidth="1"/>
    <col min="14108" max="14108" width="14.453125" style="944" customWidth="1"/>
    <col min="14109" max="14326" width="11" style="944"/>
    <col min="14327" max="14327" width="41.453125" style="944" customWidth="1"/>
    <col min="14328" max="14328" width="7.54296875" style="944" customWidth="1"/>
    <col min="14329" max="14329" width="9.453125" style="944" customWidth="1"/>
    <col min="14330" max="14330" width="7" style="944" customWidth="1"/>
    <col min="14331" max="14331" width="7.453125" style="944" bestFit="1" customWidth="1"/>
    <col min="14332" max="14332" width="34.54296875" style="944" customWidth="1"/>
    <col min="14333" max="14333" width="9.54296875" style="944" customWidth="1"/>
    <col min="14334" max="14336" width="10.54296875" style="944" customWidth="1"/>
    <col min="14337" max="14337" width="35.54296875" style="944" customWidth="1"/>
    <col min="14338" max="14338" width="11" style="944" customWidth="1"/>
    <col min="14339" max="14348" width="9.81640625" style="944" customWidth="1"/>
    <col min="14349" max="14352" width="11" style="944" customWidth="1"/>
    <col min="14353" max="14353" width="14.453125" style="944" customWidth="1"/>
    <col min="14354" max="14354" width="4.1796875" style="944" customWidth="1"/>
    <col min="14355" max="14355" width="13.453125" style="944" customWidth="1"/>
    <col min="14356" max="14356" width="28.1796875" style="944" customWidth="1"/>
    <col min="14357" max="14357" width="11" style="944" customWidth="1"/>
    <col min="14358" max="14358" width="14.453125" style="944" customWidth="1"/>
    <col min="14359" max="14359" width="4.1796875" style="944" customWidth="1"/>
    <col min="14360" max="14361" width="11" style="944" customWidth="1"/>
    <col min="14362" max="14362" width="14.453125" style="944" customWidth="1"/>
    <col min="14363" max="14363" width="4.1796875" style="944" customWidth="1"/>
    <col min="14364" max="14364" width="14.453125" style="944" customWidth="1"/>
    <col min="14365" max="14582" width="11" style="944"/>
    <col min="14583" max="14583" width="41.453125" style="944" customWidth="1"/>
    <col min="14584" max="14584" width="7.54296875" style="944" customWidth="1"/>
    <col min="14585" max="14585" width="9.453125" style="944" customWidth="1"/>
    <col min="14586" max="14586" width="7" style="944" customWidth="1"/>
    <col min="14587" max="14587" width="7.453125" style="944" bestFit="1" customWidth="1"/>
    <col min="14588" max="14588" width="34.54296875" style="944" customWidth="1"/>
    <col min="14589" max="14589" width="9.54296875" style="944" customWidth="1"/>
    <col min="14590" max="14592" width="10.54296875" style="944" customWidth="1"/>
    <col min="14593" max="14593" width="35.54296875" style="944" customWidth="1"/>
    <col min="14594" max="14594" width="11" style="944" customWidth="1"/>
    <col min="14595" max="14604" width="9.81640625" style="944" customWidth="1"/>
    <col min="14605" max="14608" width="11" style="944" customWidth="1"/>
    <col min="14609" max="14609" width="14.453125" style="944" customWidth="1"/>
    <col min="14610" max="14610" width="4.1796875" style="944" customWidth="1"/>
    <col min="14611" max="14611" width="13.453125" style="944" customWidth="1"/>
    <col min="14612" max="14612" width="28.1796875" style="944" customWidth="1"/>
    <col min="14613" max="14613" width="11" style="944" customWidth="1"/>
    <col min="14614" max="14614" width="14.453125" style="944" customWidth="1"/>
    <col min="14615" max="14615" width="4.1796875" style="944" customWidth="1"/>
    <col min="14616" max="14617" width="11" style="944" customWidth="1"/>
    <col min="14618" max="14618" width="14.453125" style="944" customWidth="1"/>
    <col min="14619" max="14619" width="4.1796875" style="944" customWidth="1"/>
    <col min="14620" max="14620" width="14.453125" style="944" customWidth="1"/>
    <col min="14621" max="14838" width="11" style="944"/>
    <col min="14839" max="14839" width="41.453125" style="944" customWidth="1"/>
    <col min="14840" max="14840" width="7.54296875" style="944" customWidth="1"/>
    <col min="14841" max="14841" width="9.453125" style="944" customWidth="1"/>
    <col min="14842" max="14842" width="7" style="944" customWidth="1"/>
    <col min="14843" max="14843" width="7.453125" style="944" bestFit="1" customWidth="1"/>
    <col min="14844" max="14844" width="34.54296875" style="944" customWidth="1"/>
    <col min="14845" max="14845" width="9.54296875" style="944" customWidth="1"/>
    <col min="14846" max="14848" width="10.54296875" style="944" customWidth="1"/>
    <col min="14849" max="14849" width="35.54296875" style="944" customWidth="1"/>
    <col min="14850" max="14850" width="11" style="944" customWidth="1"/>
    <col min="14851" max="14860" width="9.81640625" style="944" customWidth="1"/>
    <col min="14861" max="14864" width="11" style="944" customWidth="1"/>
    <col min="14865" max="14865" width="14.453125" style="944" customWidth="1"/>
    <col min="14866" max="14866" width="4.1796875" style="944" customWidth="1"/>
    <col min="14867" max="14867" width="13.453125" style="944" customWidth="1"/>
    <col min="14868" max="14868" width="28.1796875" style="944" customWidth="1"/>
    <col min="14869" max="14869" width="11" style="944" customWidth="1"/>
    <col min="14870" max="14870" width="14.453125" style="944" customWidth="1"/>
    <col min="14871" max="14871" width="4.1796875" style="944" customWidth="1"/>
    <col min="14872" max="14873" width="11" style="944" customWidth="1"/>
    <col min="14874" max="14874" width="14.453125" style="944" customWidth="1"/>
    <col min="14875" max="14875" width="4.1796875" style="944" customWidth="1"/>
    <col min="14876" max="14876" width="14.453125" style="944" customWidth="1"/>
    <col min="14877" max="15094" width="11" style="944"/>
    <col min="15095" max="15095" width="41.453125" style="944" customWidth="1"/>
    <col min="15096" max="15096" width="7.54296875" style="944" customWidth="1"/>
    <col min="15097" max="15097" width="9.453125" style="944" customWidth="1"/>
    <col min="15098" max="15098" width="7" style="944" customWidth="1"/>
    <col min="15099" max="15099" width="7.453125" style="944" bestFit="1" customWidth="1"/>
    <col min="15100" max="15100" width="34.54296875" style="944" customWidth="1"/>
    <col min="15101" max="15101" width="9.54296875" style="944" customWidth="1"/>
    <col min="15102" max="15104" width="10.54296875" style="944" customWidth="1"/>
    <col min="15105" max="15105" width="35.54296875" style="944" customWidth="1"/>
    <col min="15106" max="15106" width="11" style="944" customWidth="1"/>
    <col min="15107" max="15116" width="9.81640625" style="944" customWidth="1"/>
    <col min="15117" max="15120" width="11" style="944" customWidth="1"/>
    <col min="15121" max="15121" width="14.453125" style="944" customWidth="1"/>
    <col min="15122" max="15122" width="4.1796875" style="944" customWidth="1"/>
    <col min="15123" max="15123" width="13.453125" style="944" customWidth="1"/>
    <col min="15124" max="15124" width="28.1796875" style="944" customWidth="1"/>
    <col min="15125" max="15125" width="11" style="944" customWidth="1"/>
    <col min="15126" max="15126" width="14.453125" style="944" customWidth="1"/>
    <col min="15127" max="15127" width="4.1796875" style="944" customWidth="1"/>
    <col min="15128" max="15129" width="11" style="944" customWidth="1"/>
    <col min="15130" max="15130" width="14.453125" style="944" customWidth="1"/>
    <col min="15131" max="15131" width="4.1796875" style="944" customWidth="1"/>
    <col min="15132" max="15132" width="14.453125" style="944" customWidth="1"/>
    <col min="15133" max="15350" width="11" style="944"/>
    <col min="15351" max="15351" width="41.453125" style="944" customWidth="1"/>
    <col min="15352" max="15352" width="7.54296875" style="944" customWidth="1"/>
    <col min="15353" max="15353" width="9.453125" style="944" customWidth="1"/>
    <col min="15354" max="15354" width="7" style="944" customWidth="1"/>
    <col min="15355" max="15355" width="7.453125" style="944" bestFit="1" customWidth="1"/>
    <col min="15356" max="15356" width="34.54296875" style="944" customWidth="1"/>
    <col min="15357" max="15357" width="9.54296875" style="944" customWidth="1"/>
    <col min="15358" max="15360" width="10.54296875" style="944" customWidth="1"/>
    <col min="15361" max="15361" width="35.54296875" style="944" customWidth="1"/>
    <col min="15362" max="15362" width="11" style="944" customWidth="1"/>
    <col min="15363" max="15372" width="9.81640625" style="944" customWidth="1"/>
    <col min="15373" max="15376" width="11" style="944" customWidth="1"/>
    <col min="15377" max="15377" width="14.453125" style="944" customWidth="1"/>
    <col min="15378" max="15378" width="4.1796875" style="944" customWidth="1"/>
    <col min="15379" max="15379" width="13.453125" style="944" customWidth="1"/>
    <col min="15380" max="15380" width="28.1796875" style="944" customWidth="1"/>
    <col min="15381" max="15381" width="11" style="944" customWidth="1"/>
    <col min="15382" max="15382" width="14.453125" style="944" customWidth="1"/>
    <col min="15383" max="15383" width="4.1796875" style="944" customWidth="1"/>
    <col min="15384" max="15385" width="11" style="944" customWidth="1"/>
    <col min="15386" max="15386" width="14.453125" style="944" customWidth="1"/>
    <col min="15387" max="15387" width="4.1796875" style="944" customWidth="1"/>
    <col min="15388" max="15388" width="14.453125" style="944" customWidth="1"/>
    <col min="15389" max="15606" width="11" style="944"/>
    <col min="15607" max="15607" width="41.453125" style="944" customWidth="1"/>
    <col min="15608" max="15608" width="7.54296875" style="944" customWidth="1"/>
    <col min="15609" max="15609" width="9.453125" style="944" customWidth="1"/>
    <col min="15610" max="15610" width="7" style="944" customWidth="1"/>
    <col min="15611" max="15611" width="7.453125" style="944" bestFit="1" customWidth="1"/>
    <col min="15612" max="15612" width="34.54296875" style="944" customWidth="1"/>
    <col min="15613" max="15613" width="9.54296875" style="944" customWidth="1"/>
    <col min="15614" max="15616" width="10.54296875" style="944" customWidth="1"/>
    <col min="15617" max="15617" width="35.54296875" style="944" customWidth="1"/>
    <col min="15618" max="15618" width="11" style="944" customWidth="1"/>
    <col min="15619" max="15628" width="9.81640625" style="944" customWidth="1"/>
    <col min="15629" max="15632" width="11" style="944" customWidth="1"/>
    <col min="15633" max="15633" width="14.453125" style="944" customWidth="1"/>
    <col min="15634" max="15634" width="4.1796875" style="944" customWidth="1"/>
    <col min="15635" max="15635" width="13.453125" style="944" customWidth="1"/>
    <col min="15636" max="15636" width="28.1796875" style="944" customWidth="1"/>
    <col min="15637" max="15637" width="11" style="944" customWidth="1"/>
    <col min="15638" max="15638" width="14.453125" style="944" customWidth="1"/>
    <col min="15639" max="15639" width="4.1796875" style="944" customWidth="1"/>
    <col min="15640" max="15641" width="11" style="944" customWidth="1"/>
    <col min="15642" max="15642" width="14.453125" style="944" customWidth="1"/>
    <col min="15643" max="15643" width="4.1796875" style="944" customWidth="1"/>
    <col min="15644" max="15644" width="14.453125" style="944" customWidth="1"/>
    <col min="15645" max="15862" width="11" style="944"/>
    <col min="15863" max="15863" width="41.453125" style="944" customWidth="1"/>
    <col min="15864" max="15864" width="7.54296875" style="944" customWidth="1"/>
    <col min="15865" max="15865" width="9.453125" style="944" customWidth="1"/>
    <col min="15866" max="15866" width="7" style="944" customWidth="1"/>
    <col min="15867" max="15867" width="7.453125" style="944" bestFit="1" customWidth="1"/>
    <col min="15868" max="15868" width="34.54296875" style="944" customWidth="1"/>
    <col min="15869" max="15869" width="9.54296875" style="944" customWidth="1"/>
    <col min="15870" max="15872" width="10.54296875" style="944" customWidth="1"/>
    <col min="15873" max="15873" width="35.54296875" style="944" customWidth="1"/>
    <col min="15874" max="15874" width="11" style="944" customWidth="1"/>
    <col min="15875" max="15884" width="9.81640625" style="944" customWidth="1"/>
    <col min="15885" max="15888" width="11" style="944" customWidth="1"/>
    <col min="15889" max="15889" width="14.453125" style="944" customWidth="1"/>
    <col min="15890" max="15890" width="4.1796875" style="944" customWidth="1"/>
    <col min="15891" max="15891" width="13.453125" style="944" customWidth="1"/>
    <col min="15892" max="15892" width="28.1796875" style="944" customWidth="1"/>
    <col min="15893" max="15893" width="11" style="944" customWidth="1"/>
    <col min="15894" max="15894" width="14.453125" style="944" customWidth="1"/>
    <col min="15895" max="15895" width="4.1796875" style="944" customWidth="1"/>
    <col min="15896" max="15897" width="11" style="944" customWidth="1"/>
    <col min="15898" max="15898" width="14.453125" style="944" customWidth="1"/>
    <col min="15899" max="15899" width="4.1796875" style="944" customWidth="1"/>
    <col min="15900" max="15900" width="14.453125" style="944" customWidth="1"/>
    <col min="15901" max="16118" width="11" style="944"/>
    <col min="16119" max="16119" width="41.453125" style="944" customWidth="1"/>
    <col min="16120" max="16120" width="7.54296875" style="944" customWidth="1"/>
    <col min="16121" max="16121" width="9.453125" style="944" customWidth="1"/>
    <col min="16122" max="16122" width="7" style="944" customWidth="1"/>
    <col min="16123" max="16123" width="7.453125" style="944" bestFit="1" customWidth="1"/>
    <col min="16124" max="16124" width="34.54296875" style="944" customWidth="1"/>
    <col min="16125" max="16125" width="9.54296875" style="944" customWidth="1"/>
    <col min="16126" max="16128" width="10.54296875" style="944" customWidth="1"/>
    <col min="16129" max="16129" width="35.54296875" style="944" customWidth="1"/>
    <col min="16130" max="16130" width="11" style="944" customWidth="1"/>
    <col min="16131" max="16140" width="9.81640625" style="944" customWidth="1"/>
    <col min="16141" max="16144" width="11" style="944" customWidth="1"/>
    <col min="16145" max="16145" width="14.453125" style="944" customWidth="1"/>
    <col min="16146" max="16146" width="4.1796875" style="944" customWidth="1"/>
    <col min="16147" max="16147" width="13.453125" style="944" customWidth="1"/>
    <col min="16148" max="16148" width="28.1796875" style="944" customWidth="1"/>
    <col min="16149" max="16149" width="11" style="944" customWidth="1"/>
    <col min="16150" max="16150" width="14.453125" style="944" customWidth="1"/>
    <col min="16151" max="16151" width="4.1796875" style="944" customWidth="1"/>
    <col min="16152" max="16153" width="11" style="944" customWidth="1"/>
    <col min="16154" max="16154" width="14.453125" style="944" customWidth="1"/>
    <col min="16155" max="16155" width="4.1796875" style="944" customWidth="1"/>
    <col min="16156" max="16156" width="14.453125" style="944" customWidth="1"/>
    <col min="16157" max="16384" width="11" style="944"/>
  </cols>
  <sheetData>
    <row r="1" spans="1:6" ht="24.75" customHeight="1">
      <c r="A1" s="941" t="s">
        <v>891</v>
      </c>
      <c r="B1" s="941"/>
      <c r="C1" s="941"/>
      <c r="F1" s="943" t="s">
        <v>873</v>
      </c>
    </row>
    <row r="2" spans="1:6" ht="19" customHeight="1">
      <c r="F2" s="945"/>
    </row>
    <row r="3" spans="1:6" s="947" customFormat="1" ht="19" customHeight="1">
      <c r="A3" s="946" t="s">
        <v>1284</v>
      </c>
      <c r="B3" s="946"/>
      <c r="C3" s="946"/>
      <c r="D3" s="225"/>
      <c r="E3" s="1985" t="s">
        <v>1285</v>
      </c>
      <c r="F3" s="1985"/>
    </row>
    <row r="4" spans="1:6" s="947" customFormat="1" ht="21" customHeight="1">
      <c r="A4" s="946" t="s">
        <v>1286</v>
      </c>
      <c r="B4" s="946"/>
      <c r="C4" s="946"/>
      <c r="D4" s="225"/>
      <c r="E4" s="1986" t="s">
        <v>1287</v>
      </c>
      <c r="F4" s="1986"/>
    </row>
    <row r="5" spans="1:6" s="947" customFormat="1" ht="19" customHeight="1">
      <c r="A5" s="946"/>
      <c r="B5" s="1987"/>
      <c r="C5" s="1987"/>
      <c r="D5" s="225"/>
      <c r="E5" s="948"/>
      <c r="F5" s="1304"/>
    </row>
    <row r="6" spans="1:6" ht="16.5" customHeight="1">
      <c r="B6" s="1987" t="str">
        <f>LEFT(D6,4)+1&amp;"-"&amp;RIGHT(D6,4)+1</f>
        <v>2021-2022</v>
      </c>
      <c r="C6" s="1987"/>
      <c r="D6" s="1987" t="s">
        <v>1768</v>
      </c>
      <c r="E6" s="1987"/>
      <c r="F6" s="949"/>
    </row>
    <row r="7" spans="1:6" ht="13.5" customHeight="1">
      <c r="B7" s="788" t="s">
        <v>16</v>
      </c>
      <c r="C7" s="788" t="s">
        <v>278</v>
      </c>
      <c r="D7" s="788" t="s">
        <v>16</v>
      </c>
      <c r="E7" s="788" t="s">
        <v>278</v>
      </c>
      <c r="F7" s="949"/>
    </row>
    <row r="8" spans="1:6" ht="13.5" customHeight="1">
      <c r="B8" s="610" t="s">
        <v>15</v>
      </c>
      <c r="C8" s="610" t="s">
        <v>9</v>
      </c>
      <c r="D8" s="610" t="s">
        <v>15</v>
      </c>
      <c r="E8" s="610" t="s">
        <v>9</v>
      </c>
    </row>
    <row r="9" spans="1:6" ht="8.15" customHeight="1">
      <c r="D9" s="942"/>
    </row>
    <row r="10" spans="1:6" s="953" customFormat="1" ht="6.75" customHeight="1">
      <c r="A10" s="950"/>
      <c r="B10" s="951"/>
      <c r="C10" s="951"/>
      <c r="D10" s="951"/>
      <c r="E10" s="951"/>
      <c r="F10" s="952"/>
    </row>
    <row r="11" spans="1:6" s="954" customFormat="1" ht="15" customHeight="1">
      <c r="A11" s="950" t="s">
        <v>2142</v>
      </c>
      <c r="F11" s="955" t="s">
        <v>1288</v>
      </c>
    </row>
    <row r="12" spans="1:6" s="954" customFormat="1" ht="15" customHeight="1"/>
    <row r="13" spans="1:6" s="954" customFormat="1" ht="15" customHeight="1">
      <c r="A13" s="957" t="s">
        <v>1830</v>
      </c>
      <c r="B13" s="966">
        <v>2520</v>
      </c>
      <c r="C13" s="966">
        <v>1114</v>
      </c>
      <c r="D13" s="966">
        <v>2587</v>
      </c>
      <c r="E13" s="966">
        <v>1064</v>
      </c>
      <c r="F13" s="306" t="s">
        <v>1771</v>
      </c>
    </row>
    <row r="14" spans="1:6" s="954" customFormat="1" ht="15" customHeight="1">
      <c r="A14" s="957" t="s">
        <v>1289</v>
      </c>
      <c r="B14" s="966">
        <v>57469</v>
      </c>
      <c r="C14" s="966">
        <v>33060</v>
      </c>
      <c r="D14" s="966">
        <v>56276</v>
      </c>
      <c r="E14" s="966">
        <v>31003</v>
      </c>
      <c r="F14" s="306" t="s">
        <v>1290</v>
      </c>
    </row>
    <row r="15" spans="1:6" s="953" customFormat="1" ht="15" customHeight="1">
      <c r="A15" s="957" t="s">
        <v>570</v>
      </c>
      <c r="B15" s="966">
        <v>23074</v>
      </c>
      <c r="C15" s="966">
        <v>14195</v>
      </c>
      <c r="D15" s="966">
        <v>24298</v>
      </c>
      <c r="E15" s="966">
        <v>14460</v>
      </c>
      <c r="F15" s="306" t="s">
        <v>569</v>
      </c>
    </row>
    <row r="16" spans="1:6" s="954" customFormat="1" ht="15" customHeight="1">
      <c r="A16" s="957" t="s">
        <v>575</v>
      </c>
      <c r="B16" s="966">
        <v>11742</v>
      </c>
      <c r="C16" s="966">
        <v>6694</v>
      </c>
      <c r="D16" s="966">
        <v>12872</v>
      </c>
      <c r="E16" s="966">
        <v>6981</v>
      </c>
      <c r="F16" s="306" t="s">
        <v>574</v>
      </c>
    </row>
    <row r="17" spans="1:6" s="954" customFormat="1" ht="15" customHeight="1">
      <c r="A17" s="957" t="s">
        <v>1291</v>
      </c>
      <c r="B17" s="966">
        <v>3936</v>
      </c>
      <c r="C17" s="966">
        <v>2503</v>
      </c>
      <c r="D17" s="966">
        <v>4345</v>
      </c>
      <c r="E17" s="966">
        <v>2686</v>
      </c>
      <c r="F17" s="306" t="s">
        <v>1292</v>
      </c>
    </row>
    <row r="18" spans="1:6" s="954" customFormat="1" ht="15" customHeight="1">
      <c r="A18" s="957" t="s">
        <v>2424</v>
      </c>
      <c r="B18" s="966">
        <v>1796</v>
      </c>
      <c r="C18" s="966">
        <v>1080</v>
      </c>
      <c r="D18" s="966">
        <v>1816</v>
      </c>
      <c r="E18" s="966">
        <v>1178</v>
      </c>
      <c r="F18" s="306" t="s">
        <v>2390</v>
      </c>
    </row>
    <row r="19" spans="1:6" s="954" customFormat="1" ht="15" customHeight="1">
      <c r="A19" s="957" t="s">
        <v>2391</v>
      </c>
      <c r="B19" s="966">
        <v>201</v>
      </c>
      <c r="C19" s="966">
        <v>152</v>
      </c>
      <c r="D19" s="966">
        <v>172</v>
      </c>
      <c r="E19" s="966">
        <v>110</v>
      </c>
      <c r="F19" s="306" t="s">
        <v>2392</v>
      </c>
    </row>
    <row r="20" spans="1:6" s="954" customFormat="1" ht="15" customHeight="1">
      <c r="A20" s="957" t="s">
        <v>1295</v>
      </c>
      <c r="B20" s="966">
        <v>209</v>
      </c>
      <c r="C20" s="966">
        <v>138</v>
      </c>
      <c r="D20" s="966">
        <v>233</v>
      </c>
      <c r="E20" s="966">
        <v>171</v>
      </c>
      <c r="F20" s="306" t="s">
        <v>1296</v>
      </c>
    </row>
    <row r="21" spans="1:6" s="954" customFormat="1" ht="15" customHeight="1">
      <c r="A21" s="957" t="s">
        <v>1297</v>
      </c>
      <c r="B21" s="966">
        <v>4311</v>
      </c>
      <c r="C21" s="966">
        <v>2021</v>
      </c>
      <c r="D21" s="966">
        <v>4169</v>
      </c>
      <c r="E21" s="966">
        <v>1903</v>
      </c>
      <c r="F21" s="306" t="s">
        <v>1298</v>
      </c>
    </row>
    <row r="22" spans="1:6" s="954" customFormat="1" ht="15" customHeight="1">
      <c r="A22" s="957" t="s">
        <v>1884</v>
      </c>
      <c r="B22" s="966">
        <v>7756</v>
      </c>
      <c r="C22" s="966">
        <v>4351</v>
      </c>
      <c r="D22" s="966">
        <v>8589</v>
      </c>
      <c r="E22" s="966">
        <v>4682</v>
      </c>
      <c r="F22" s="306" t="s">
        <v>581</v>
      </c>
    </row>
    <row r="23" spans="1:6" s="954" customFormat="1" ht="15" customHeight="1">
      <c r="A23" s="957" t="s">
        <v>974</v>
      </c>
      <c r="B23" s="966">
        <v>2826</v>
      </c>
      <c r="C23" s="966">
        <v>1892</v>
      </c>
      <c r="D23" s="966">
        <v>2667</v>
      </c>
      <c r="E23" s="966">
        <v>1853</v>
      </c>
      <c r="F23" s="306" t="s">
        <v>975</v>
      </c>
    </row>
    <row r="24" spans="1:6" s="953" customFormat="1" ht="15" customHeight="1">
      <c r="A24" s="957" t="s">
        <v>1776</v>
      </c>
      <c r="B24" s="966">
        <v>3398</v>
      </c>
      <c r="C24" s="966">
        <v>2459</v>
      </c>
      <c r="D24" s="966">
        <v>2280</v>
      </c>
      <c r="E24" s="966">
        <v>1613</v>
      </c>
      <c r="F24" s="306" t="s">
        <v>1299</v>
      </c>
    </row>
    <row r="25" spans="1:6" s="953" customFormat="1" ht="15" customHeight="1">
      <c r="A25" s="957" t="s">
        <v>978</v>
      </c>
      <c r="B25" s="864">
        <v>0</v>
      </c>
      <c r="C25" s="864">
        <v>0</v>
      </c>
      <c r="D25" s="864">
        <v>0</v>
      </c>
      <c r="E25" s="864">
        <v>0</v>
      </c>
      <c r="F25" s="790" t="s">
        <v>979</v>
      </c>
    </row>
    <row r="26" spans="1:6" s="953" customFormat="1" ht="15" customHeight="1">
      <c r="A26" s="957" t="s">
        <v>2143</v>
      </c>
      <c r="B26" s="966">
        <v>232</v>
      </c>
      <c r="C26" s="966">
        <v>170</v>
      </c>
      <c r="D26" s="966">
        <v>213</v>
      </c>
      <c r="E26" s="966">
        <v>153</v>
      </c>
      <c r="F26" s="790" t="s">
        <v>1773</v>
      </c>
    </row>
    <row r="27" spans="1:6" s="954" customFormat="1" ht="15" customHeight="1">
      <c r="A27" s="957" t="s">
        <v>1774</v>
      </c>
      <c r="B27" s="966">
        <v>90</v>
      </c>
      <c r="C27" s="966">
        <v>45</v>
      </c>
      <c r="D27" s="966">
        <v>76</v>
      </c>
      <c r="E27" s="966">
        <v>30</v>
      </c>
      <c r="F27" s="724" t="s">
        <v>1775</v>
      </c>
    </row>
    <row r="28" spans="1:6" s="954" customFormat="1" ht="15" customHeight="1">
      <c r="A28" s="961" t="s">
        <v>15</v>
      </c>
      <c r="B28" s="953">
        <f>SUM(B13:B27)</f>
        <v>119560</v>
      </c>
      <c r="C28" s="953">
        <f>SUM(C13:C27)</f>
        <v>69874</v>
      </c>
      <c r="D28" s="953">
        <f t="shared" ref="D28:E28" si="0">SUM(D13:D27)</f>
        <v>120593</v>
      </c>
      <c r="E28" s="953">
        <f t="shared" si="0"/>
        <v>67887</v>
      </c>
      <c r="F28" s="1219" t="s">
        <v>16</v>
      </c>
    </row>
    <row r="29" spans="1:6" s="954" customFormat="1" ht="15" customHeight="1">
      <c r="A29" s="950"/>
      <c r="D29" s="944"/>
      <c r="E29" s="944"/>
      <c r="F29" s="955"/>
    </row>
    <row r="30" spans="1:6" s="953" customFormat="1" ht="15" customHeight="1">
      <c r="A30" s="961" t="s">
        <v>1300</v>
      </c>
      <c r="D30" s="944"/>
      <c r="E30" s="944"/>
      <c r="F30" s="953" t="s">
        <v>2144</v>
      </c>
    </row>
    <row r="31" spans="1:6" s="954" customFormat="1" ht="15" customHeight="1">
      <c r="A31" s="957"/>
      <c r="D31" s="944"/>
      <c r="E31" s="944"/>
      <c r="F31" s="306"/>
    </row>
    <row r="32" spans="1:6" s="954" customFormat="1" ht="15" customHeight="1">
      <c r="A32" s="957" t="s">
        <v>1830</v>
      </c>
      <c r="B32" s="954">
        <v>561</v>
      </c>
      <c r="C32" s="954">
        <v>155</v>
      </c>
      <c r="D32" s="966">
        <v>370</v>
      </c>
      <c r="E32" s="966">
        <v>106</v>
      </c>
      <c r="F32" s="306" t="s">
        <v>1771</v>
      </c>
    </row>
    <row r="33" spans="1:6" s="954" customFormat="1" ht="15" customHeight="1">
      <c r="A33" s="957" t="s">
        <v>1289</v>
      </c>
      <c r="B33" s="954">
        <v>7667</v>
      </c>
      <c r="C33" s="954">
        <v>3592</v>
      </c>
      <c r="D33" s="966">
        <v>8747</v>
      </c>
      <c r="E33" s="966">
        <v>3864</v>
      </c>
      <c r="F33" s="306" t="s">
        <v>1290</v>
      </c>
    </row>
    <row r="34" spans="1:6" s="954" customFormat="1" ht="15" customHeight="1">
      <c r="A34" s="957" t="s">
        <v>570</v>
      </c>
      <c r="B34" s="954">
        <v>3442</v>
      </c>
      <c r="C34" s="954">
        <v>1446</v>
      </c>
      <c r="D34" s="966">
        <v>3621</v>
      </c>
      <c r="E34" s="966">
        <v>1526</v>
      </c>
      <c r="F34" s="306" t="s">
        <v>569</v>
      </c>
    </row>
    <row r="35" spans="1:6" s="954" customFormat="1" ht="15" customHeight="1">
      <c r="A35" s="957" t="s">
        <v>575</v>
      </c>
      <c r="B35" s="954">
        <v>3911</v>
      </c>
      <c r="C35" s="954">
        <v>1912</v>
      </c>
      <c r="D35" s="966">
        <v>4411</v>
      </c>
      <c r="E35" s="966">
        <v>2049</v>
      </c>
      <c r="F35" s="306" t="s">
        <v>574</v>
      </c>
    </row>
    <row r="36" spans="1:6" s="953" customFormat="1" ht="15" customHeight="1">
      <c r="A36" s="957" t="s">
        <v>1291</v>
      </c>
      <c r="B36" s="954">
        <v>1781</v>
      </c>
      <c r="C36" s="954">
        <v>978</v>
      </c>
      <c r="D36" s="966">
        <v>1931</v>
      </c>
      <c r="E36" s="966">
        <v>1069</v>
      </c>
      <c r="F36" s="306" t="s">
        <v>1292</v>
      </c>
    </row>
    <row r="37" spans="1:6" s="953" customFormat="1" ht="15" customHeight="1">
      <c r="A37" s="957" t="s">
        <v>2424</v>
      </c>
      <c r="B37" s="954">
        <v>826</v>
      </c>
      <c r="C37" s="954">
        <v>468</v>
      </c>
      <c r="D37" s="966">
        <v>866</v>
      </c>
      <c r="E37" s="966">
        <v>490</v>
      </c>
      <c r="F37" s="306" t="s">
        <v>2390</v>
      </c>
    </row>
    <row r="38" spans="1:6" s="953" customFormat="1" ht="15" customHeight="1">
      <c r="A38" s="957" t="s">
        <v>2391</v>
      </c>
      <c r="B38" s="864">
        <v>0</v>
      </c>
      <c r="C38" s="864">
        <v>0</v>
      </c>
      <c r="D38" s="864">
        <v>0</v>
      </c>
      <c r="E38" s="864">
        <v>0</v>
      </c>
      <c r="F38" s="306" t="s">
        <v>2392</v>
      </c>
    </row>
    <row r="39" spans="1:6" s="953" customFormat="1" ht="15" customHeight="1">
      <c r="A39" s="957" t="s">
        <v>1295</v>
      </c>
      <c r="B39" s="954">
        <v>21</v>
      </c>
      <c r="C39" s="954">
        <v>17</v>
      </c>
      <c r="D39" s="966">
        <v>26</v>
      </c>
      <c r="E39" s="966">
        <v>22</v>
      </c>
      <c r="F39" s="864" t="s">
        <v>1296</v>
      </c>
    </row>
    <row r="40" spans="1:6" s="953" customFormat="1" ht="15" customHeight="1">
      <c r="A40" s="957" t="s">
        <v>1297</v>
      </c>
      <c r="B40" s="954">
        <v>606</v>
      </c>
      <c r="C40" s="954">
        <v>267</v>
      </c>
      <c r="D40" s="966">
        <v>759</v>
      </c>
      <c r="E40" s="966">
        <v>332</v>
      </c>
      <c r="F40" s="306" t="s">
        <v>1298</v>
      </c>
    </row>
    <row r="41" spans="1:6" s="953" customFormat="1" ht="15" customHeight="1">
      <c r="A41" s="957" t="s">
        <v>1884</v>
      </c>
      <c r="B41" s="864">
        <v>0</v>
      </c>
      <c r="C41" s="864">
        <v>0</v>
      </c>
      <c r="D41" s="864">
        <v>0</v>
      </c>
      <c r="E41" s="864">
        <v>0</v>
      </c>
      <c r="F41" s="306" t="s">
        <v>581</v>
      </c>
    </row>
    <row r="42" spans="1:6" s="953" customFormat="1" ht="15" customHeight="1">
      <c r="A42" s="957" t="s">
        <v>974</v>
      </c>
      <c r="B42" s="954">
        <v>663</v>
      </c>
      <c r="C42" s="954">
        <v>462</v>
      </c>
      <c r="D42" s="966">
        <v>656</v>
      </c>
      <c r="E42" s="966">
        <v>452</v>
      </c>
      <c r="F42" s="306" t="s">
        <v>975</v>
      </c>
    </row>
    <row r="43" spans="1:6" s="953" customFormat="1" ht="15" customHeight="1">
      <c r="A43" s="957" t="s">
        <v>1776</v>
      </c>
      <c r="B43" s="954">
        <v>859</v>
      </c>
      <c r="C43" s="954">
        <v>481</v>
      </c>
      <c r="D43" s="966">
        <v>984</v>
      </c>
      <c r="E43" s="966">
        <v>570</v>
      </c>
      <c r="F43" s="790" t="s">
        <v>1299</v>
      </c>
    </row>
    <row r="44" spans="1:6" s="953" customFormat="1" ht="15" customHeight="1">
      <c r="A44" s="1220" t="s">
        <v>2145</v>
      </c>
      <c r="B44" s="954">
        <v>118</v>
      </c>
      <c r="C44" s="954">
        <v>69</v>
      </c>
      <c r="D44" s="966">
        <v>127</v>
      </c>
      <c r="E44" s="966">
        <v>75</v>
      </c>
      <c r="F44" s="724" t="s">
        <v>979</v>
      </c>
    </row>
    <row r="45" spans="1:6" s="953" customFormat="1" ht="15" customHeight="1">
      <c r="A45" s="959" t="s">
        <v>1772</v>
      </c>
      <c r="B45" s="954">
        <v>162</v>
      </c>
      <c r="C45" s="954">
        <v>111</v>
      </c>
      <c r="D45" s="966">
        <v>116</v>
      </c>
      <c r="E45" s="966">
        <v>79</v>
      </c>
      <c r="F45" s="954" t="s">
        <v>1773</v>
      </c>
    </row>
    <row r="46" spans="1:6" s="953" customFormat="1" ht="15" customHeight="1">
      <c r="A46" s="959" t="s">
        <v>2146</v>
      </c>
      <c r="B46" s="954">
        <v>50</v>
      </c>
      <c r="C46" s="954">
        <v>27</v>
      </c>
      <c r="D46" s="966">
        <v>35</v>
      </c>
      <c r="E46" s="966">
        <v>19</v>
      </c>
      <c r="F46" s="956" t="s">
        <v>1775</v>
      </c>
    </row>
    <row r="47" spans="1:6" s="953" customFormat="1" ht="36" customHeight="1">
      <c r="A47" s="961" t="s">
        <v>15</v>
      </c>
      <c r="B47" s="953">
        <f>SUM(B32:B46)</f>
        <v>20667</v>
      </c>
      <c r="C47" s="953">
        <f t="shared" ref="C47:E47" si="1">SUM(C32:C46)</f>
        <v>9985</v>
      </c>
      <c r="D47" s="953">
        <f t="shared" si="1"/>
        <v>22649</v>
      </c>
      <c r="E47" s="953">
        <f t="shared" si="1"/>
        <v>10653</v>
      </c>
      <c r="F47" s="953" t="s">
        <v>16</v>
      </c>
    </row>
    <row r="48" spans="1:6" s="954" customFormat="1" ht="15" customHeight="1">
      <c r="A48" s="959"/>
      <c r="B48" s="951"/>
      <c r="C48" s="951"/>
      <c r="D48" s="963"/>
      <c r="E48" s="963"/>
      <c r="F48" s="956"/>
    </row>
    <row r="49" spans="1:6" s="954" customFormat="1" ht="15" customHeight="1">
      <c r="A49" s="961"/>
      <c r="B49" s="951"/>
      <c r="C49" s="951"/>
      <c r="D49" s="723"/>
      <c r="E49" s="960"/>
      <c r="F49" s="952"/>
    </row>
    <row r="50" spans="1:6" s="954" customFormat="1" ht="15" customHeight="1">
      <c r="A50" s="961"/>
      <c r="B50" s="951"/>
      <c r="C50" s="951"/>
      <c r="D50" s="951"/>
      <c r="E50" s="951"/>
      <c r="F50" s="952"/>
    </row>
    <row r="51" spans="1:6" s="954" customFormat="1" ht="15" customHeight="1">
      <c r="A51" s="950"/>
      <c r="B51" s="951"/>
      <c r="C51" s="951"/>
      <c r="D51" s="960"/>
      <c r="E51" s="960"/>
      <c r="F51" s="958"/>
    </row>
    <row r="52" spans="1:6" ht="12.75" customHeight="1">
      <c r="F52" s="949"/>
    </row>
    <row r="53" spans="1:6" ht="8.15" customHeight="1">
      <c r="E53" s="225"/>
      <c r="F53" s="945"/>
    </row>
    <row r="54" spans="1:6" ht="8.15" customHeight="1">
      <c r="F54" s="945"/>
    </row>
    <row r="55" spans="1:6" ht="8.15" customHeight="1">
      <c r="F55" s="945"/>
    </row>
    <row r="56" spans="1:6" ht="12.75" customHeight="1"/>
    <row r="57" spans="1:6" ht="12.75" customHeight="1">
      <c r="A57" s="964"/>
      <c r="F57" s="949"/>
    </row>
    <row r="58" spans="1:6" ht="12.75" customHeight="1">
      <c r="A58" s="964"/>
      <c r="F58" s="949"/>
    </row>
    <row r="59" spans="1:6" ht="12.75" customHeight="1">
      <c r="A59" s="964"/>
      <c r="B59" s="964"/>
      <c r="C59" s="964"/>
      <c r="F59" s="949"/>
    </row>
    <row r="60" spans="1:6" s="939" customFormat="1" ht="12.75" customHeight="1">
      <c r="A60" s="31" t="s">
        <v>2132</v>
      </c>
      <c r="B60" s="769"/>
      <c r="C60" s="770"/>
      <c r="D60" s="770"/>
      <c r="E60" s="771"/>
      <c r="F60" s="32" t="s">
        <v>2395</v>
      </c>
    </row>
    <row r="61" spans="1:6" s="939" customFormat="1" ht="12.75" customHeight="1">
      <c r="A61" s="772"/>
      <c r="B61" s="773"/>
      <c r="C61" s="774"/>
      <c r="D61" s="778"/>
      <c r="E61" s="110"/>
      <c r="F61" s="775"/>
    </row>
    <row r="62" spans="1:6" ht="12.75" customHeight="1">
      <c r="A62" s="1984"/>
      <c r="B62" s="1984"/>
      <c r="C62" s="1984"/>
      <c r="D62" s="1984"/>
      <c r="E62" s="1984"/>
      <c r="F62" s="1984"/>
    </row>
    <row r="63" spans="1:6" ht="12.75" customHeight="1">
      <c r="A63" s="962" t="s">
        <v>263</v>
      </c>
      <c r="B63" s="962"/>
      <c r="C63" s="962"/>
    </row>
    <row r="64" spans="1:6" ht="12.75" customHeight="1"/>
    <row r="65" ht="12.75" customHeight="1"/>
    <row r="66" ht="12.75" customHeight="1"/>
    <row r="67" ht="12.75" customHeight="1"/>
    <row r="68" ht="12.75" customHeight="1"/>
  </sheetData>
  <mergeCells count="6">
    <mergeCell ref="A62:F62"/>
    <mergeCell ref="E3:F3"/>
    <mergeCell ref="E4:F4"/>
    <mergeCell ref="B5:C5"/>
    <mergeCell ref="B6:C6"/>
    <mergeCell ref="D6:E6"/>
  </mergeCells>
  <printOptions gridLinesSet="0"/>
  <pageMargins left="0.78740157480314965" right="0.609375" top="1.1811023622047245" bottom="0.98425196850393704" header="0.51181102362204722" footer="0.51181102362204722"/>
  <pageSetup paperSize="9" scale="75" pageOrder="overThenDown" orientation="portrait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syncVertical="1" syncRef="A28">
    <tabColor rgb="FFFFFF00"/>
  </sheetPr>
  <dimension ref="A1:G108"/>
  <sheetViews>
    <sheetView showGridLines="0" topLeftCell="A28" zoomScaleSheetLayoutView="90" workbookViewId="0">
      <selection activeCell="F15" sqref="F15"/>
    </sheetView>
  </sheetViews>
  <sheetFormatPr defaultColWidth="11" defaultRowHeight="13"/>
  <cols>
    <col min="1" max="1" width="35.54296875" style="992" customWidth="1"/>
    <col min="2" max="3" width="11.26953125" style="992" customWidth="1"/>
    <col min="4" max="4" width="41.453125" style="976" customWidth="1"/>
    <col min="5" max="5" width="6.81640625" style="969" customWidth="1"/>
    <col min="6" max="6" width="14.453125" style="969" customWidth="1"/>
    <col min="7" max="255" width="11" style="969"/>
    <col min="256" max="256" width="44.54296875" style="969" customWidth="1"/>
    <col min="257" max="258" width="14.54296875" style="969" customWidth="1"/>
    <col min="259" max="259" width="37.453125" style="969" customWidth="1"/>
    <col min="260" max="260" width="7.1796875" style="969" customWidth="1"/>
    <col min="261" max="261" width="6.81640625" style="969" customWidth="1"/>
    <col min="262" max="262" width="14.453125" style="969" customWidth="1"/>
    <col min="263" max="511" width="11" style="969"/>
    <col min="512" max="512" width="44.54296875" style="969" customWidth="1"/>
    <col min="513" max="514" width="14.54296875" style="969" customWidth="1"/>
    <col min="515" max="515" width="37.453125" style="969" customWidth="1"/>
    <col min="516" max="516" width="7.1796875" style="969" customWidth="1"/>
    <col min="517" max="517" width="6.81640625" style="969" customWidth="1"/>
    <col min="518" max="518" width="14.453125" style="969" customWidth="1"/>
    <col min="519" max="767" width="11" style="969"/>
    <col min="768" max="768" width="44.54296875" style="969" customWidth="1"/>
    <col min="769" max="770" width="14.54296875" style="969" customWidth="1"/>
    <col min="771" max="771" width="37.453125" style="969" customWidth="1"/>
    <col min="772" max="772" width="7.1796875" style="969" customWidth="1"/>
    <col min="773" max="773" width="6.81640625" style="969" customWidth="1"/>
    <col min="774" max="774" width="14.453125" style="969" customWidth="1"/>
    <col min="775" max="1023" width="11" style="969"/>
    <col min="1024" max="1024" width="44.54296875" style="969" customWidth="1"/>
    <col min="1025" max="1026" width="14.54296875" style="969" customWidth="1"/>
    <col min="1027" max="1027" width="37.453125" style="969" customWidth="1"/>
    <col min="1028" max="1028" width="7.1796875" style="969" customWidth="1"/>
    <col min="1029" max="1029" width="6.81640625" style="969" customWidth="1"/>
    <col min="1030" max="1030" width="14.453125" style="969" customWidth="1"/>
    <col min="1031" max="1279" width="11" style="969"/>
    <col min="1280" max="1280" width="44.54296875" style="969" customWidth="1"/>
    <col min="1281" max="1282" width="14.54296875" style="969" customWidth="1"/>
    <col min="1283" max="1283" width="37.453125" style="969" customWidth="1"/>
    <col min="1284" max="1284" width="7.1796875" style="969" customWidth="1"/>
    <col min="1285" max="1285" width="6.81640625" style="969" customWidth="1"/>
    <col min="1286" max="1286" width="14.453125" style="969" customWidth="1"/>
    <col min="1287" max="1535" width="11" style="969"/>
    <col min="1536" max="1536" width="44.54296875" style="969" customWidth="1"/>
    <col min="1537" max="1538" width="14.54296875" style="969" customWidth="1"/>
    <col min="1539" max="1539" width="37.453125" style="969" customWidth="1"/>
    <col min="1540" max="1540" width="7.1796875" style="969" customWidth="1"/>
    <col min="1541" max="1541" width="6.81640625" style="969" customWidth="1"/>
    <col min="1542" max="1542" width="14.453125" style="969" customWidth="1"/>
    <col min="1543" max="1791" width="11" style="969"/>
    <col min="1792" max="1792" width="44.54296875" style="969" customWidth="1"/>
    <col min="1793" max="1794" width="14.54296875" style="969" customWidth="1"/>
    <col min="1795" max="1795" width="37.453125" style="969" customWidth="1"/>
    <col min="1796" max="1796" width="7.1796875" style="969" customWidth="1"/>
    <col min="1797" max="1797" width="6.81640625" style="969" customWidth="1"/>
    <col min="1798" max="1798" width="14.453125" style="969" customWidth="1"/>
    <col min="1799" max="2047" width="11" style="969"/>
    <col min="2048" max="2048" width="44.54296875" style="969" customWidth="1"/>
    <col min="2049" max="2050" width="14.54296875" style="969" customWidth="1"/>
    <col min="2051" max="2051" width="37.453125" style="969" customWidth="1"/>
    <col min="2052" max="2052" width="7.1796875" style="969" customWidth="1"/>
    <col min="2053" max="2053" width="6.81640625" style="969" customWidth="1"/>
    <col min="2054" max="2054" width="14.453125" style="969" customWidth="1"/>
    <col min="2055" max="2303" width="11" style="969"/>
    <col min="2304" max="2304" width="44.54296875" style="969" customWidth="1"/>
    <col min="2305" max="2306" width="14.54296875" style="969" customWidth="1"/>
    <col min="2307" max="2307" width="37.453125" style="969" customWidth="1"/>
    <col min="2308" max="2308" width="7.1796875" style="969" customWidth="1"/>
    <col min="2309" max="2309" width="6.81640625" style="969" customWidth="1"/>
    <col min="2310" max="2310" width="14.453125" style="969" customWidth="1"/>
    <col min="2311" max="2559" width="11" style="969"/>
    <col min="2560" max="2560" width="44.54296875" style="969" customWidth="1"/>
    <col min="2561" max="2562" width="14.54296875" style="969" customWidth="1"/>
    <col min="2563" max="2563" width="37.453125" style="969" customWidth="1"/>
    <col min="2564" max="2564" width="7.1796875" style="969" customWidth="1"/>
    <col min="2565" max="2565" width="6.81640625" style="969" customWidth="1"/>
    <col min="2566" max="2566" width="14.453125" style="969" customWidth="1"/>
    <col min="2567" max="2815" width="11" style="969"/>
    <col min="2816" max="2816" width="44.54296875" style="969" customWidth="1"/>
    <col min="2817" max="2818" width="14.54296875" style="969" customWidth="1"/>
    <col min="2819" max="2819" width="37.453125" style="969" customWidth="1"/>
    <col min="2820" max="2820" width="7.1796875" style="969" customWidth="1"/>
    <col min="2821" max="2821" width="6.81640625" style="969" customWidth="1"/>
    <col min="2822" max="2822" width="14.453125" style="969" customWidth="1"/>
    <col min="2823" max="3071" width="11" style="969"/>
    <col min="3072" max="3072" width="44.54296875" style="969" customWidth="1"/>
    <col min="3073" max="3074" width="14.54296875" style="969" customWidth="1"/>
    <col min="3075" max="3075" width="37.453125" style="969" customWidth="1"/>
    <col min="3076" max="3076" width="7.1796875" style="969" customWidth="1"/>
    <col min="3077" max="3077" width="6.81640625" style="969" customWidth="1"/>
    <col min="3078" max="3078" width="14.453125" style="969" customWidth="1"/>
    <col min="3079" max="3327" width="11" style="969"/>
    <col min="3328" max="3328" width="44.54296875" style="969" customWidth="1"/>
    <col min="3329" max="3330" width="14.54296875" style="969" customWidth="1"/>
    <col min="3331" max="3331" width="37.453125" style="969" customWidth="1"/>
    <col min="3332" max="3332" width="7.1796875" style="969" customWidth="1"/>
    <col min="3333" max="3333" width="6.81640625" style="969" customWidth="1"/>
    <col min="3334" max="3334" width="14.453125" style="969" customWidth="1"/>
    <col min="3335" max="3583" width="11" style="969"/>
    <col min="3584" max="3584" width="44.54296875" style="969" customWidth="1"/>
    <col min="3585" max="3586" width="14.54296875" style="969" customWidth="1"/>
    <col min="3587" max="3587" width="37.453125" style="969" customWidth="1"/>
    <col min="3588" max="3588" width="7.1796875" style="969" customWidth="1"/>
    <col min="3589" max="3589" width="6.81640625" style="969" customWidth="1"/>
    <col min="3590" max="3590" width="14.453125" style="969" customWidth="1"/>
    <col min="3591" max="3839" width="11" style="969"/>
    <col min="3840" max="3840" width="44.54296875" style="969" customWidth="1"/>
    <col min="3841" max="3842" width="14.54296875" style="969" customWidth="1"/>
    <col min="3843" max="3843" width="37.453125" style="969" customWidth="1"/>
    <col min="3844" max="3844" width="7.1796875" style="969" customWidth="1"/>
    <col min="3845" max="3845" width="6.81640625" style="969" customWidth="1"/>
    <col min="3846" max="3846" width="14.453125" style="969" customWidth="1"/>
    <col min="3847" max="4095" width="11" style="969"/>
    <col min="4096" max="4096" width="44.54296875" style="969" customWidth="1"/>
    <col min="4097" max="4098" width="14.54296875" style="969" customWidth="1"/>
    <col min="4099" max="4099" width="37.453125" style="969" customWidth="1"/>
    <col min="4100" max="4100" width="7.1796875" style="969" customWidth="1"/>
    <col min="4101" max="4101" width="6.81640625" style="969" customWidth="1"/>
    <col min="4102" max="4102" width="14.453125" style="969" customWidth="1"/>
    <col min="4103" max="4351" width="11" style="969"/>
    <col min="4352" max="4352" width="44.54296875" style="969" customWidth="1"/>
    <col min="4353" max="4354" width="14.54296875" style="969" customWidth="1"/>
    <col min="4355" max="4355" width="37.453125" style="969" customWidth="1"/>
    <col min="4356" max="4356" width="7.1796875" style="969" customWidth="1"/>
    <col min="4357" max="4357" width="6.81640625" style="969" customWidth="1"/>
    <col min="4358" max="4358" width="14.453125" style="969" customWidth="1"/>
    <col min="4359" max="4607" width="11" style="969"/>
    <col min="4608" max="4608" width="44.54296875" style="969" customWidth="1"/>
    <col min="4609" max="4610" width="14.54296875" style="969" customWidth="1"/>
    <col min="4611" max="4611" width="37.453125" style="969" customWidth="1"/>
    <col min="4612" max="4612" width="7.1796875" style="969" customWidth="1"/>
    <col min="4613" max="4613" width="6.81640625" style="969" customWidth="1"/>
    <col min="4614" max="4614" width="14.453125" style="969" customWidth="1"/>
    <col min="4615" max="4863" width="11" style="969"/>
    <col min="4864" max="4864" width="44.54296875" style="969" customWidth="1"/>
    <col min="4865" max="4866" width="14.54296875" style="969" customWidth="1"/>
    <col min="4867" max="4867" width="37.453125" style="969" customWidth="1"/>
    <col min="4868" max="4868" width="7.1796875" style="969" customWidth="1"/>
    <col min="4869" max="4869" width="6.81640625" style="969" customWidth="1"/>
    <col min="4870" max="4870" width="14.453125" style="969" customWidth="1"/>
    <col min="4871" max="5119" width="11" style="969"/>
    <col min="5120" max="5120" width="44.54296875" style="969" customWidth="1"/>
    <col min="5121" max="5122" width="14.54296875" style="969" customWidth="1"/>
    <col min="5123" max="5123" width="37.453125" style="969" customWidth="1"/>
    <col min="5124" max="5124" width="7.1796875" style="969" customWidth="1"/>
    <col min="5125" max="5125" width="6.81640625" style="969" customWidth="1"/>
    <col min="5126" max="5126" width="14.453125" style="969" customWidth="1"/>
    <col min="5127" max="5375" width="11" style="969"/>
    <col min="5376" max="5376" width="44.54296875" style="969" customWidth="1"/>
    <col min="5377" max="5378" width="14.54296875" style="969" customWidth="1"/>
    <col min="5379" max="5379" width="37.453125" style="969" customWidth="1"/>
    <col min="5380" max="5380" width="7.1796875" style="969" customWidth="1"/>
    <col min="5381" max="5381" width="6.81640625" style="969" customWidth="1"/>
    <col min="5382" max="5382" width="14.453125" style="969" customWidth="1"/>
    <col min="5383" max="5631" width="11" style="969"/>
    <col min="5632" max="5632" width="44.54296875" style="969" customWidth="1"/>
    <col min="5633" max="5634" width="14.54296875" style="969" customWidth="1"/>
    <col min="5635" max="5635" width="37.453125" style="969" customWidth="1"/>
    <col min="5636" max="5636" width="7.1796875" style="969" customWidth="1"/>
    <col min="5637" max="5637" width="6.81640625" style="969" customWidth="1"/>
    <col min="5638" max="5638" width="14.453125" style="969" customWidth="1"/>
    <col min="5639" max="5887" width="11" style="969"/>
    <col min="5888" max="5888" width="44.54296875" style="969" customWidth="1"/>
    <col min="5889" max="5890" width="14.54296875" style="969" customWidth="1"/>
    <col min="5891" max="5891" width="37.453125" style="969" customWidth="1"/>
    <col min="5892" max="5892" width="7.1796875" style="969" customWidth="1"/>
    <col min="5893" max="5893" width="6.81640625" style="969" customWidth="1"/>
    <col min="5894" max="5894" width="14.453125" style="969" customWidth="1"/>
    <col min="5895" max="6143" width="11" style="969"/>
    <col min="6144" max="6144" width="44.54296875" style="969" customWidth="1"/>
    <col min="6145" max="6146" width="14.54296875" style="969" customWidth="1"/>
    <col min="6147" max="6147" width="37.453125" style="969" customWidth="1"/>
    <col min="6148" max="6148" width="7.1796875" style="969" customWidth="1"/>
    <col min="6149" max="6149" width="6.81640625" style="969" customWidth="1"/>
    <col min="6150" max="6150" width="14.453125" style="969" customWidth="1"/>
    <col min="6151" max="6399" width="11" style="969"/>
    <col min="6400" max="6400" width="44.54296875" style="969" customWidth="1"/>
    <col min="6401" max="6402" width="14.54296875" style="969" customWidth="1"/>
    <col min="6403" max="6403" width="37.453125" style="969" customWidth="1"/>
    <col min="6404" max="6404" width="7.1796875" style="969" customWidth="1"/>
    <col min="6405" max="6405" width="6.81640625" style="969" customWidth="1"/>
    <col min="6406" max="6406" width="14.453125" style="969" customWidth="1"/>
    <col min="6407" max="6655" width="11" style="969"/>
    <col min="6656" max="6656" width="44.54296875" style="969" customWidth="1"/>
    <col min="6657" max="6658" width="14.54296875" style="969" customWidth="1"/>
    <col min="6659" max="6659" width="37.453125" style="969" customWidth="1"/>
    <col min="6660" max="6660" width="7.1796875" style="969" customWidth="1"/>
    <col min="6661" max="6661" width="6.81640625" style="969" customWidth="1"/>
    <col min="6662" max="6662" width="14.453125" style="969" customWidth="1"/>
    <col min="6663" max="6911" width="11" style="969"/>
    <col min="6912" max="6912" width="44.54296875" style="969" customWidth="1"/>
    <col min="6913" max="6914" width="14.54296875" style="969" customWidth="1"/>
    <col min="6915" max="6915" width="37.453125" style="969" customWidth="1"/>
    <col min="6916" max="6916" width="7.1796875" style="969" customWidth="1"/>
    <col min="6917" max="6917" width="6.81640625" style="969" customWidth="1"/>
    <col min="6918" max="6918" width="14.453125" style="969" customWidth="1"/>
    <col min="6919" max="7167" width="11" style="969"/>
    <col min="7168" max="7168" width="44.54296875" style="969" customWidth="1"/>
    <col min="7169" max="7170" width="14.54296875" style="969" customWidth="1"/>
    <col min="7171" max="7171" width="37.453125" style="969" customWidth="1"/>
    <col min="7172" max="7172" width="7.1796875" style="969" customWidth="1"/>
    <col min="7173" max="7173" width="6.81640625" style="969" customWidth="1"/>
    <col min="7174" max="7174" width="14.453125" style="969" customWidth="1"/>
    <col min="7175" max="7423" width="11" style="969"/>
    <col min="7424" max="7424" width="44.54296875" style="969" customWidth="1"/>
    <col min="7425" max="7426" width="14.54296875" style="969" customWidth="1"/>
    <col min="7427" max="7427" width="37.453125" style="969" customWidth="1"/>
    <col min="7428" max="7428" width="7.1796875" style="969" customWidth="1"/>
    <col min="7429" max="7429" width="6.81640625" style="969" customWidth="1"/>
    <col min="7430" max="7430" width="14.453125" style="969" customWidth="1"/>
    <col min="7431" max="7679" width="11" style="969"/>
    <col min="7680" max="7680" width="44.54296875" style="969" customWidth="1"/>
    <col min="7681" max="7682" width="14.54296875" style="969" customWidth="1"/>
    <col min="7683" max="7683" width="37.453125" style="969" customWidth="1"/>
    <col min="7684" max="7684" width="7.1796875" style="969" customWidth="1"/>
    <col min="7685" max="7685" width="6.81640625" style="969" customWidth="1"/>
    <col min="7686" max="7686" width="14.453125" style="969" customWidth="1"/>
    <col min="7687" max="7935" width="11" style="969"/>
    <col min="7936" max="7936" width="44.54296875" style="969" customWidth="1"/>
    <col min="7937" max="7938" width="14.54296875" style="969" customWidth="1"/>
    <col min="7939" max="7939" width="37.453125" style="969" customWidth="1"/>
    <col min="7940" max="7940" width="7.1796875" style="969" customWidth="1"/>
    <col min="7941" max="7941" width="6.81640625" style="969" customWidth="1"/>
    <col min="7942" max="7942" width="14.453125" style="969" customWidth="1"/>
    <col min="7943" max="8191" width="11" style="969"/>
    <col min="8192" max="8192" width="44.54296875" style="969" customWidth="1"/>
    <col min="8193" max="8194" width="14.54296875" style="969" customWidth="1"/>
    <col min="8195" max="8195" width="37.453125" style="969" customWidth="1"/>
    <col min="8196" max="8196" width="7.1796875" style="969" customWidth="1"/>
    <col min="8197" max="8197" width="6.81640625" style="969" customWidth="1"/>
    <col min="8198" max="8198" width="14.453125" style="969" customWidth="1"/>
    <col min="8199" max="8447" width="11" style="969"/>
    <col min="8448" max="8448" width="44.54296875" style="969" customWidth="1"/>
    <col min="8449" max="8450" width="14.54296875" style="969" customWidth="1"/>
    <col min="8451" max="8451" width="37.453125" style="969" customWidth="1"/>
    <col min="8452" max="8452" width="7.1796875" style="969" customWidth="1"/>
    <col min="8453" max="8453" width="6.81640625" style="969" customWidth="1"/>
    <col min="8454" max="8454" width="14.453125" style="969" customWidth="1"/>
    <col min="8455" max="8703" width="11" style="969"/>
    <col min="8704" max="8704" width="44.54296875" style="969" customWidth="1"/>
    <col min="8705" max="8706" width="14.54296875" style="969" customWidth="1"/>
    <col min="8707" max="8707" width="37.453125" style="969" customWidth="1"/>
    <col min="8708" max="8708" width="7.1796875" style="969" customWidth="1"/>
    <col min="8709" max="8709" width="6.81640625" style="969" customWidth="1"/>
    <col min="8710" max="8710" width="14.453125" style="969" customWidth="1"/>
    <col min="8711" max="8959" width="11" style="969"/>
    <col min="8960" max="8960" width="44.54296875" style="969" customWidth="1"/>
    <col min="8961" max="8962" width="14.54296875" style="969" customWidth="1"/>
    <col min="8963" max="8963" width="37.453125" style="969" customWidth="1"/>
    <col min="8964" max="8964" width="7.1796875" style="969" customWidth="1"/>
    <col min="8965" max="8965" width="6.81640625" style="969" customWidth="1"/>
    <col min="8966" max="8966" width="14.453125" style="969" customWidth="1"/>
    <col min="8967" max="9215" width="11" style="969"/>
    <col min="9216" max="9216" width="44.54296875" style="969" customWidth="1"/>
    <col min="9217" max="9218" width="14.54296875" style="969" customWidth="1"/>
    <col min="9219" max="9219" width="37.453125" style="969" customWidth="1"/>
    <col min="9220" max="9220" width="7.1796875" style="969" customWidth="1"/>
    <col min="9221" max="9221" width="6.81640625" style="969" customWidth="1"/>
    <col min="9222" max="9222" width="14.453125" style="969" customWidth="1"/>
    <col min="9223" max="9471" width="11" style="969"/>
    <col min="9472" max="9472" width="44.54296875" style="969" customWidth="1"/>
    <col min="9473" max="9474" width="14.54296875" style="969" customWidth="1"/>
    <col min="9475" max="9475" width="37.453125" style="969" customWidth="1"/>
    <col min="9476" max="9476" width="7.1796875" style="969" customWidth="1"/>
    <col min="9477" max="9477" width="6.81640625" style="969" customWidth="1"/>
    <col min="9478" max="9478" width="14.453125" style="969" customWidth="1"/>
    <col min="9479" max="9727" width="11" style="969"/>
    <col min="9728" max="9728" width="44.54296875" style="969" customWidth="1"/>
    <col min="9729" max="9730" width="14.54296875" style="969" customWidth="1"/>
    <col min="9731" max="9731" width="37.453125" style="969" customWidth="1"/>
    <col min="9732" max="9732" width="7.1796875" style="969" customWidth="1"/>
    <col min="9733" max="9733" width="6.81640625" style="969" customWidth="1"/>
    <col min="9734" max="9734" width="14.453125" style="969" customWidth="1"/>
    <col min="9735" max="9983" width="11" style="969"/>
    <col min="9984" max="9984" width="44.54296875" style="969" customWidth="1"/>
    <col min="9985" max="9986" width="14.54296875" style="969" customWidth="1"/>
    <col min="9987" max="9987" width="37.453125" style="969" customWidth="1"/>
    <col min="9988" max="9988" width="7.1796875" style="969" customWidth="1"/>
    <col min="9989" max="9989" width="6.81640625" style="969" customWidth="1"/>
    <col min="9990" max="9990" width="14.453125" style="969" customWidth="1"/>
    <col min="9991" max="10239" width="11" style="969"/>
    <col min="10240" max="10240" width="44.54296875" style="969" customWidth="1"/>
    <col min="10241" max="10242" width="14.54296875" style="969" customWidth="1"/>
    <col min="10243" max="10243" width="37.453125" style="969" customWidth="1"/>
    <col min="10244" max="10244" width="7.1796875" style="969" customWidth="1"/>
    <col min="10245" max="10245" width="6.81640625" style="969" customWidth="1"/>
    <col min="10246" max="10246" width="14.453125" style="969" customWidth="1"/>
    <col min="10247" max="10495" width="11" style="969"/>
    <col min="10496" max="10496" width="44.54296875" style="969" customWidth="1"/>
    <col min="10497" max="10498" width="14.54296875" style="969" customWidth="1"/>
    <col min="10499" max="10499" width="37.453125" style="969" customWidth="1"/>
    <col min="10500" max="10500" width="7.1796875" style="969" customWidth="1"/>
    <col min="10501" max="10501" width="6.81640625" style="969" customWidth="1"/>
    <col min="10502" max="10502" width="14.453125" style="969" customWidth="1"/>
    <col min="10503" max="10751" width="11" style="969"/>
    <col min="10752" max="10752" width="44.54296875" style="969" customWidth="1"/>
    <col min="10753" max="10754" width="14.54296875" style="969" customWidth="1"/>
    <col min="10755" max="10755" width="37.453125" style="969" customWidth="1"/>
    <col min="10756" max="10756" width="7.1796875" style="969" customWidth="1"/>
    <col min="10757" max="10757" width="6.81640625" style="969" customWidth="1"/>
    <col min="10758" max="10758" width="14.453125" style="969" customWidth="1"/>
    <col min="10759" max="11007" width="11" style="969"/>
    <col min="11008" max="11008" width="44.54296875" style="969" customWidth="1"/>
    <col min="11009" max="11010" width="14.54296875" style="969" customWidth="1"/>
    <col min="11011" max="11011" width="37.453125" style="969" customWidth="1"/>
    <col min="11012" max="11012" width="7.1796875" style="969" customWidth="1"/>
    <col min="11013" max="11013" width="6.81640625" style="969" customWidth="1"/>
    <col min="11014" max="11014" width="14.453125" style="969" customWidth="1"/>
    <col min="11015" max="11263" width="11" style="969"/>
    <col min="11264" max="11264" width="44.54296875" style="969" customWidth="1"/>
    <col min="11265" max="11266" width="14.54296875" style="969" customWidth="1"/>
    <col min="11267" max="11267" width="37.453125" style="969" customWidth="1"/>
    <col min="11268" max="11268" width="7.1796875" style="969" customWidth="1"/>
    <col min="11269" max="11269" width="6.81640625" style="969" customWidth="1"/>
    <col min="11270" max="11270" width="14.453125" style="969" customWidth="1"/>
    <col min="11271" max="11519" width="11" style="969"/>
    <col min="11520" max="11520" width="44.54296875" style="969" customWidth="1"/>
    <col min="11521" max="11522" width="14.54296875" style="969" customWidth="1"/>
    <col min="11523" max="11523" width="37.453125" style="969" customWidth="1"/>
    <col min="11524" max="11524" width="7.1796875" style="969" customWidth="1"/>
    <col min="11525" max="11525" width="6.81640625" style="969" customWidth="1"/>
    <col min="11526" max="11526" width="14.453125" style="969" customWidth="1"/>
    <col min="11527" max="11775" width="11" style="969"/>
    <col min="11776" max="11776" width="44.54296875" style="969" customWidth="1"/>
    <col min="11777" max="11778" width="14.54296875" style="969" customWidth="1"/>
    <col min="11779" max="11779" width="37.453125" style="969" customWidth="1"/>
    <col min="11780" max="11780" width="7.1796875" style="969" customWidth="1"/>
    <col min="11781" max="11781" width="6.81640625" style="969" customWidth="1"/>
    <col min="11782" max="11782" width="14.453125" style="969" customWidth="1"/>
    <col min="11783" max="12031" width="11" style="969"/>
    <col min="12032" max="12032" width="44.54296875" style="969" customWidth="1"/>
    <col min="12033" max="12034" width="14.54296875" style="969" customWidth="1"/>
    <col min="12035" max="12035" width="37.453125" style="969" customWidth="1"/>
    <col min="12036" max="12036" width="7.1796875" style="969" customWidth="1"/>
    <col min="12037" max="12037" width="6.81640625" style="969" customWidth="1"/>
    <col min="12038" max="12038" width="14.453125" style="969" customWidth="1"/>
    <col min="12039" max="12287" width="11" style="969"/>
    <col min="12288" max="12288" width="44.54296875" style="969" customWidth="1"/>
    <col min="12289" max="12290" width="14.54296875" style="969" customWidth="1"/>
    <col min="12291" max="12291" width="37.453125" style="969" customWidth="1"/>
    <col min="12292" max="12292" width="7.1796875" style="969" customWidth="1"/>
    <col min="12293" max="12293" width="6.81640625" style="969" customWidth="1"/>
    <col min="12294" max="12294" width="14.453125" style="969" customWidth="1"/>
    <col min="12295" max="12543" width="11" style="969"/>
    <col min="12544" max="12544" width="44.54296875" style="969" customWidth="1"/>
    <col min="12545" max="12546" width="14.54296875" style="969" customWidth="1"/>
    <col min="12547" max="12547" width="37.453125" style="969" customWidth="1"/>
    <col min="12548" max="12548" width="7.1796875" style="969" customWidth="1"/>
    <col min="12549" max="12549" width="6.81640625" style="969" customWidth="1"/>
    <col min="12550" max="12550" width="14.453125" style="969" customWidth="1"/>
    <col min="12551" max="12799" width="11" style="969"/>
    <col min="12800" max="12800" width="44.54296875" style="969" customWidth="1"/>
    <col min="12801" max="12802" width="14.54296875" style="969" customWidth="1"/>
    <col min="12803" max="12803" width="37.453125" style="969" customWidth="1"/>
    <col min="12804" max="12804" width="7.1796875" style="969" customWidth="1"/>
    <col min="12805" max="12805" width="6.81640625" style="969" customWidth="1"/>
    <col min="12806" max="12806" width="14.453125" style="969" customWidth="1"/>
    <col min="12807" max="13055" width="11" style="969"/>
    <col min="13056" max="13056" width="44.54296875" style="969" customWidth="1"/>
    <col min="13057" max="13058" width="14.54296875" style="969" customWidth="1"/>
    <col min="13059" max="13059" width="37.453125" style="969" customWidth="1"/>
    <col min="13060" max="13060" width="7.1796875" style="969" customWidth="1"/>
    <col min="13061" max="13061" width="6.81640625" style="969" customWidth="1"/>
    <col min="13062" max="13062" width="14.453125" style="969" customWidth="1"/>
    <col min="13063" max="13311" width="11" style="969"/>
    <col min="13312" max="13312" width="44.54296875" style="969" customWidth="1"/>
    <col min="13313" max="13314" width="14.54296875" style="969" customWidth="1"/>
    <col min="13315" max="13315" width="37.453125" style="969" customWidth="1"/>
    <col min="13316" max="13316" width="7.1796875" style="969" customWidth="1"/>
    <col min="13317" max="13317" width="6.81640625" style="969" customWidth="1"/>
    <col min="13318" max="13318" width="14.453125" style="969" customWidth="1"/>
    <col min="13319" max="13567" width="11" style="969"/>
    <col min="13568" max="13568" width="44.54296875" style="969" customWidth="1"/>
    <col min="13569" max="13570" width="14.54296875" style="969" customWidth="1"/>
    <col min="13571" max="13571" width="37.453125" style="969" customWidth="1"/>
    <col min="13572" max="13572" width="7.1796875" style="969" customWidth="1"/>
    <col min="13573" max="13573" width="6.81640625" style="969" customWidth="1"/>
    <col min="13574" max="13574" width="14.453125" style="969" customWidth="1"/>
    <col min="13575" max="13823" width="11" style="969"/>
    <col min="13824" max="13824" width="44.54296875" style="969" customWidth="1"/>
    <col min="13825" max="13826" width="14.54296875" style="969" customWidth="1"/>
    <col min="13827" max="13827" width="37.453125" style="969" customWidth="1"/>
    <col min="13828" max="13828" width="7.1796875" style="969" customWidth="1"/>
    <col min="13829" max="13829" width="6.81640625" style="969" customWidth="1"/>
    <col min="13830" max="13830" width="14.453125" style="969" customWidth="1"/>
    <col min="13831" max="14079" width="11" style="969"/>
    <col min="14080" max="14080" width="44.54296875" style="969" customWidth="1"/>
    <col min="14081" max="14082" width="14.54296875" style="969" customWidth="1"/>
    <col min="14083" max="14083" width="37.453125" style="969" customWidth="1"/>
    <col min="14084" max="14084" width="7.1796875" style="969" customWidth="1"/>
    <col min="14085" max="14085" width="6.81640625" style="969" customWidth="1"/>
    <col min="14086" max="14086" width="14.453125" style="969" customWidth="1"/>
    <col min="14087" max="14335" width="11" style="969"/>
    <col min="14336" max="14336" width="44.54296875" style="969" customWidth="1"/>
    <col min="14337" max="14338" width="14.54296875" style="969" customWidth="1"/>
    <col min="14339" max="14339" width="37.453125" style="969" customWidth="1"/>
    <col min="14340" max="14340" width="7.1796875" style="969" customWidth="1"/>
    <col min="14341" max="14341" width="6.81640625" style="969" customWidth="1"/>
    <col min="14342" max="14342" width="14.453125" style="969" customWidth="1"/>
    <col min="14343" max="14591" width="11" style="969"/>
    <col min="14592" max="14592" width="44.54296875" style="969" customWidth="1"/>
    <col min="14593" max="14594" width="14.54296875" style="969" customWidth="1"/>
    <col min="14595" max="14595" width="37.453125" style="969" customWidth="1"/>
    <col min="14596" max="14596" width="7.1796875" style="969" customWidth="1"/>
    <col min="14597" max="14597" width="6.81640625" style="969" customWidth="1"/>
    <col min="14598" max="14598" width="14.453125" style="969" customWidth="1"/>
    <col min="14599" max="14847" width="11" style="969"/>
    <col min="14848" max="14848" width="44.54296875" style="969" customWidth="1"/>
    <col min="14849" max="14850" width="14.54296875" style="969" customWidth="1"/>
    <col min="14851" max="14851" width="37.453125" style="969" customWidth="1"/>
    <col min="14852" max="14852" width="7.1796875" style="969" customWidth="1"/>
    <col min="14853" max="14853" width="6.81640625" style="969" customWidth="1"/>
    <col min="14854" max="14854" width="14.453125" style="969" customWidth="1"/>
    <col min="14855" max="15103" width="11" style="969"/>
    <col min="15104" max="15104" width="44.54296875" style="969" customWidth="1"/>
    <col min="15105" max="15106" width="14.54296875" style="969" customWidth="1"/>
    <col min="15107" max="15107" width="37.453125" style="969" customWidth="1"/>
    <col min="15108" max="15108" width="7.1796875" style="969" customWidth="1"/>
    <col min="15109" max="15109" width="6.81640625" style="969" customWidth="1"/>
    <col min="15110" max="15110" width="14.453125" style="969" customWidth="1"/>
    <col min="15111" max="15359" width="11" style="969"/>
    <col min="15360" max="15360" width="44.54296875" style="969" customWidth="1"/>
    <col min="15361" max="15362" width="14.54296875" style="969" customWidth="1"/>
    <col min="15363" max="15363" width="37.453125" style="969" customWidth="1"/>
    <col min="15364" max="15364" width="7.1796875" style="969" customWidth="1"/>
    <col min="15365" max="15365" width="6.81640625" style="969" customWidth="1"/>
    <col min="15366" max="15366" width="14.453125" style="969" customWidth="1"/>
    <col min="15367" max="15615" width="11" style="969"/>
    <col min="15616" max="15616" width="44.54296875" style="969" customWidth="1"/>
    <col min="15617" max="15618" width="14.54296875" style="969" customWidth="1"/>
    <col min="15619" max="15619" width="37.453125" style="969" customWidth="1"/>
    <col min="15620" max="15620" width="7.1796875" style="969" customWidth="1"/>
    <col min="15621" max="15621" width="6.81640625" style="969" customWidth="1"/>
    <col min="15622" max="15622" width="14.453125" style="969" customWidth="1"/>
    <col min="15623" max="15871" width="11" style="969"/>
    <col min="15872" max="15872" width="44.54296875" style="969" customWidth="1"/>
    <col min="15873" max="15874" width="14.54296875" style="969" customWidth="1"/>
    <col min="15875" max="15875" width="37.453125" style="969" customWidth="1"/>
    <col min="15876" max="15876" width="7.1796875" style="969" customWidth="1"/>
    <col min="15877" max="15877" width="6.81640625" style="969" customWidth="1"/>
    <col min="15878" max="15878" width="14.453125" style="969" customWidth="1"/>
    <col min="15879" max="16127" width="11" style="969"/>
    <col min="16128" max="16128" width="44.54296875" style="969" customWidth="1"/>
    <col min="16129" max="16130" width="14.54296875" style="969" customWidth="1"/>
    <col min="16131" max="16131" width="37.453125" style="969" customWidth="1"/>
    <col min="16132" max="16132" width="7.1796875" style="969" customWidth="1"/>
    <col min="16133" max="16133" width="6.81640625" style="969" customWidth="1"/>
    <col min="16134" max="16134" width="14.453125" style="969" customWidth="1"/>
    <col min="16135" max="16384" width="11" style="969"/>
  </cols>
  <sheetData>
    <row r="1" spans="1:4" ht="24.75" customHeight="1">
      <c r="A1" s="967" t="s">
        <v>872</v>
      </c>
      <c r="B1" s="967"/>
      <c r="C1" s="967"/>
      <c r="D1" s="968" t="s">
        <v>873</v>
      </c>
    </row>
    <row r="2" spans="1:4" ht="19" customHeight="1">
      <c r="A2" s="970" t="s">
        <v>263</v>
      </c>
      <c r="B2" s="970"/>
      <c r="C2" s="970"/>
      <c r="D2" s="971"/>
    </row>
    <row r="3" spans="1:4" s="973" customFormat="1" ht="19" customHeight="1">
      <c r="A3" s="972" t="s">
        <v>1301</v>
      </c>
      <c r="B3" s="972"/>
      <c r="C3" s="972"/>
      <c r="D3" s="1762" t="s">
        <v>2432</v>
      </c>
    </row>
    <row r="4" spans="1:4" s="973" customFormat="1" ht="19" customHeight="1">
      <c r="A4" s="974" t="s">
        <v>1302</v>
      </c>
      <c r="B4" s="974"/>
      <c r="C4" s="974"/>
      <c r="D4" s="1762" t="s">
        <v>2433</v>
      </c>
    </row>
    <row r="5" spans="1:4" s="973" customFormat="1" ht="12" customHeight="1">
      <c r="A5" s="974"/>
      <c r="B5" s="974"/>
      <c r="C5" s="974"/>
      <c r="D5" s="975"/>
    </row>
    <row r="6" spans="1:4" ht="12" customHeight="1">
      <c r="A6" s="976"/>
      <c r="B6" s="1965" t="s">
        <v>1865</v>
      </c>
      <c r="C6" s="1965"/>
      <c r="D6" s="977"/>
    </row>
    <row r="7" spans="1:4" ht="13.5" customHeight="1">
      <c r="A7" s="976"/>
      <c r="B7" s="1485" t="s">
        <v>16</v>
      </c>
      <c r="C7" s="1485" t="s">
        <v>278</v>
      </c>
      <c r="D7" s="978"/>
    </row>
    <row r="8" spans="1:4" s="980" customFormat="1" ht="13.5" customHeight="1">
      <c r="A8" s="979"/>
      <c r="B8" s="1486" t="s">
        <v>15</v>
      </c>
      <c r="C8" s="293" t="s">
        <v>9</v>
      </c>
      <c r="D8" s="978"/>
    </row>
    <row r="9" spans="1:4" s="980" customFormat="1" ht="8.15" customHeight="1">
      <c r="A9" s="979"/>
      <c r="B9" s="979"/>
      <c r="C9" s="979"/>
      <c r="D9" s="981"/>
    </row>
    <row r="10" spans="1:4" s="980" customFormat="1" ht="14">
      <c r="A10" s="982" t="s">
        <v>1303</v>
      </c>
      <c r="B10" s="1766">
        <v>161</v>
      </c>
      <c r="C10" s="1766">
        <v>70</v>
      </c>
      <c r="D10" s="983" t="s">
        <v>1304</v>
      </c>
    </row>
    <row r="11" spans="1:4" s="980" customFormat="1" ht="10.5" customHeight="1">
      <c r="A11" s="982" t="s">
        <v>1305</v>
      </c>
      <c r="B11" s="1766">
        <v>117</v>
      </c>
      <c r="C11" s="1766">
        <v>69</v>
      </c>
      <c r="D11" s="984" t="s">
        <v>1306</v>
      </c>
    </row>
    <row r="12" spans="1:4" s="980" customFormat="1" ht="14.15" customHeight="1">
      <c r="A12" s="982" t="s">
        <v>1307</v>
      </c>
      <c r="B12" s="1766">
        <v>291</v>
      </c>
      <c r="C12" s="1766">
        <v>131</v>
      </c>
      <c r="D12" s="985" t="s">
        <v>1308</v>
      </c>
    </row>
    <row r="13" spans="1:4" s="980" customFormat="1" ht="14.15" customHeight="1">
      <c r="A13" s="982" t="s">
        <v>1309</v>
      </c>
      <c r="B13" s="1766">
        <v>115</v>
      </c>
      <c r="C13" s="1766">
        <v>72</v>
      </c>
      <c r="D13" s="985" t="s">
        <v>1310</v>
      </c>
    </row>
    <row r="14" spans="1:4" s="980" customFormat="1" ht="14.15" customHeight="1">
      <c r="A14" s="982" t="s">
        <v>1311</v>
      </c>
      <c r="B14" s="1766"/>
      <c r="C14" s="1766"/>
      <c r="D14" s="985" t="s">
        <v>1312</v>
      </c>
    </row>
    <row r="15" spans="1:4" s="980" customFormat="1" ht="14.15" customHeight="1">
      <c r="A15" s="982" t="s">
        <v>1313</v>
      </c>
      <c r="B15" s="1766">
        <v>27</v>
      </c>
      <c r="C15" s="1766">
        <v>18</v>
      </c>
      <c r="D15" s="985" t="s">
        <v>1314</v>
      </c>
    </row>
    <row r="16" spans="1:4" s="980" customFormat="1" ht="14.15" customHeight="1">
      <c r="A16" s="982" t="s">
        <v>1315</v>
      </c>
      <c r="B16" s="1766">
        <v>130</v>
      </c>
      <c r="C16" s="1766">
        <v>84</v>
      </c>
      <c r="D16" s="984" t="s">
        <v>1316</v>
      </c>
    </row>
    <row r="17" spans="1:7" s="980" customFormat="1" ht="14.15" customHeight="1">
      <c r="A17" s="982" t="s">
        <v>1317</v>
      </c>
      <c r="B17" s="1766">
        <v>57</v>
      </c>
      <c r="C17" s="1766">
        <v>34</v>
      </c>
      <c r="D17" s="986" t="s">
        <v>1318</v>
      </c>
    </row>
    <row r="18" spans="1:7" s="980" customFormat="1" ht="14.15" customHeight="1">
      <c r="A18" s="982" t="s">
        <v>1319</v>
      </c>
      <c r="B18" s="1766">
        <v>28</v>
      </c>
      <c r="C18" s="1766">
        <v>17</v>
      </c>
      <c r="D18" s="985" t="s">
        <v>1320</v>
      </c>
    </row>
    <row r="19" spans="1:7" s="980" customFormat="1" ht="14.15" customHeight="1">
      <c r="A19" s="982" t="s">
        <v>1321</v>
      </c>
      <c r="B19" s="1766">
        <v>34</v>
      </c>
      <c r="C19" s="1766">
        <v>14</v>
      </c>
      <c r="D19" s="985" t="s">
        <v>1322</v>
      </c>
    </row>
    <row r="20" spans="1:7" s="980" customFormat="1" ht="14.15" customHeight="1">
      <c r="A20" s="982" t="s">
        <v>1323</v>
      </c>
      <c r="B20" s="1766">
        <v>311</v>
      </c>
      <c r="C20" s="1766">
        <v>160</v>
      </c>
      <c r="D20" s="985" t="s">
        <v>1324</v>
      </c>
    </row>
    <row r="21" spans="1:7" s="980" customFormat="1" ht="14.15" customHeight="1">
      <c r="A21" s="982" t="s">
        <v>1325</v>
      </c>
      <c r="B21" s="1766">
        <v>86</v>
      </c>
      <c r="C21" s="1766">
        <v>8</v>
      </c>
      <c r="D21" s="985" t="s">
        <v>1326</v>
      </c>
    </row>
    <row r="22" spans="1:7" s="980" customFormat="1" ht="14.15" customHeight="1">
      <c r="A22" s="982" t="s">
        <v>1327</v>
      </c>
      <c r="B22" s="1766">
        <v>85</v>
      </c>
      <c r="C22" s="1766">
        <v>18</v>
      </c>
      <c r="D22" s="985" t="s">
        <v>1328</v>
      </c>
    </row>
    <row r="23" spans="1:7" s="980" customFormat="1" ht="14.15" customHeight="1">
      <c r="A23" s="982" t="s">
        <v>1329</v>
      </c>
      <c r="B23" s="1766">
        <v>422</v>
      </c>
      <c r="C23" s="1766">
        <v>237</v>
      </c>
      <c r="D23" s="985" t="s">
        <v>1330</v>
      </c>
    </row>
    <row r="24" spans="1:7" s="980" customFormat="1" ht="14.15" customHeight="1">
      <c r="A24" s="982" t="s">
        <v>1331</v>
      </c>
      <c r="B24" s="1766">
        <v>349</v>
      </c>
      <c r="C24" s="1766">
        <v>213</v>
      </c>
      <c r="D24" s="985" t="s">
        <v>1332</v>
      </c>
    </row>
    <row r="25" spans="1:7" s="980" customFormat="1" ht="14.15" customHeight="1">
      <c r="A25" s="982" t="s">
        <v>1333</v>
      </c>
      <c r="B25" s="1766">
        <v>253</v>
      </c>
      <c r="C25" s="1766">
        <v>95</v>
      </c>
      <c r="D25" s="985" t="s">
        <v>2426</v>
      </c>
    </row>
    <row r="26" spans="1:7" s="980" customFormat="1" ht="14.15" customHeight="1">
      <c r="A26" s="987" t="s">
        <v>1334</v>
      </c>
      <c r="B26" s="1767">
        <v>228</v>
      </c>
      <c r="C26" s="1767">
        <v>110</v>
      </c>
      <c r="D26" s="988" t="s">
        <v>1335</v>
      </c>
    </row>
    <row r="27" spans="1:7" s="980" customFormat="1" ht="14.15" customHeight="1">
      <c r="A27" s="982" t="s">
        <v>1336</v>
      </c>
      <c r="B27" s="1766">
        <v>90</v>
      </c>
      <c r="C27" s="1766">
        <v>20</v>
      </c>
      <c r="D27" s="984" t="s">
        <v>1337</v>
      </c>
    </row>
    <row r="28" spans="1:7" s="980" customFormat="1" ht="14.15" customHeight="1">
      <c r="A28" s="982" t="s">
        <v>1338</v>
      </c>
      <c r="B28" s="1766">
        <v>42</v>
      </c>
      <c r="C28" s="1766">
        <v>31</v>
      </c>
      <c r="D28" s="984" t="s">
        <v>1339</v>
      </c>
    </row>
    <row r="29" spans="1:7" s="980" customFormat="1" ht="14.15" customHeight="1">
      <c r="A29" s="982" t="s">
        <v>1340</v>
      </c>
      <c r="B29" s="1766">
        <v>70</v>
      </c>
      <c r="C29" s="1766">
        <v>34</v>
      </c>
      <c r="D29" s="985" t="s">
        <v>1341</v>
      </c>
    </row>
    <row r="30" spans="1:7" s="980" customFormat="1" ht="14.15" customHeight="1">
      <c r="A30" s="982" t="s">
        <v>1342</v>
      </c>
      <c r="B30" s="1866">
        <v>2733</v>
      </c>
      <c r="C30" s="1866">
        <v>2092</v>
      </c>
      <c r="D30" s="984" t="s">
        <v>1343</v>
      </c>
    </row>
    <row r="31" spans="1:7" s="980" customFormat="1" ht="14.15" customHeight="1">
      <c r="A31" s="989" t="s">
        <v>1344</v>
      </c>
      <c r="B31" s="1764">
        <v>37</v>
      </c>
      <c r="C31" s="1764">
        <v>18</v>
      </c>
      <c r="D31" s="984" t="s">
        <v>1345</v>
      </c>
      <c r="G31" s="990"/>
    </row>
    <row r="32" spans="1:7" s="980" customFormat="1" ht="14.15" customHeight="1">
      <c r="A32" s="989" t="s">
        <v>1346</v>
      </c>
      <c r="B32" s="1764">
        <v>120</v>
      </c>
      <c r="C32" s="1764">
        <v>69</v>
      </c>
      <c r="D32" s="984" t="s">
        <v>1347</v>
      </c>
      <c r="G32" s="990"/>
    </row>
    <row r="33" spans="1:7" s="980" customFormat="1" ht="14.15" customHeight="1">
      <c r="A33" s="989" t="s">
        <v>1348</v>
      </c>
      <c r="B33" s="1764">
        <v>50</v>
      </c>
      <c r="C33" s="1764">
        <v>23</v>
      </c>
      <c r="D33" s="984" t="s">
        <v>1349</v>
      </c>
      <c r="G33" s="990"/>
    </row>
    <row r="34" spans="1:7" s="980" customFormat="1" ht="14.15" customHeight="1">
      <c r="A34" s="989" t="s">
        <v>1350</v>
      </c>
      <c r="B34" s="1764">
        <v>97</v>
      </c>
      <c r="C34" s="1764">
        <v>43</v>
      </c>
      <c r="D34" s="984" t="s">
        <v>1351</v>
      </c>
      <c r="G34" s="990"/>
    </row>
    <row r="35" spans="1:7" s="980" customFormat="1" ht="14.15" customHeight="1">
      <c r="A35" s="989" t="s">
        <v>1352</v>
      </c>
      <c r="B35" s="1764">
        <v>598</v>
      </c>
      <c r="C35" s="1764">
        <v>111</v>
      </c>
      <c r="D35" s="984" t="s">
        <v>1206</v>
      </c>
      <c r="G35" s="990"/>
    </row>
    <row r="36" spans="1:7" s="980" customFormat="1" ht="14.15" customHeight="1">
      <c r="A36" s="989" t="s">
        <v>1353</v>
      </c>
      <c r="B36" s="1764">
        <v>23</v>
      </c>
      <c r="C36" s="1764">
        <v>14</v>
      </c>
      <c r="D36" s="984" t="s">
        <v>1354</v>
      </c>
      <c r="G36" s="990"/>
    </row>
    <row r="37" spans="1:7" s="980" customFormat="1" ht="14.15" customHeight="1">
      <c r="A37" s="989" t="s">
        <v>1355</v>
      </c>
      <c r="B37" s="1764">
        <v>43</v>
      </c>
      <c r="C37" s="1764">
        <v>25</v>
      </c>
      <c r="D37" s="984" t="s">
        <v>1356</v>
      </c>
      <c r="G37" s="990"/>
    </row>
    <row r="38" spans="1:7" s="980" customFormat="1" ht="14.15" customHeight="1">
      <c r="A38" s="989" t="s">
        <v>1357</v>
      </c>
      <c r="B38" s="1764">
        <v>23</v>
      </c>
      <c r="C38" s="1764">
        <v>18</v>
      </c>
      <c r="D38" s="984" t="s">
        <v>2427</v>
      </c>
      <c r="G38" s="990"/>
    </row>
    <row r="39" spans="1:7" s="980" customFormat="1" ht="14.15" customHeight="1">
      <c r="A39" s="989" t="s">
        <v>1358</v>
      </c>
      <c r="B39" s="1764">
        <v>185</v>
      </c>
      <c r="C39" s="1764">
        <v>92</v>
      </c>
      <c r="D39" s="984" t="s">
        <v>1359</v>
      </c>
      <c r="G39" s="990"/>
    </row>
    <row r="40" spans="1:7" s="980" customFormat="1" ht="14.15" customHeight="1">
      <c r="A40" s="989" t="s">
        <v>1360</v>
      </c>
      <c r="B40" s="1764">
        <v>18</v>
      </c>
      <c r="C40" s="1764">
        <v>15</v>
      </c>
      <c r="D40" s="984" t="s">
        <v>1361</v>
      </c>
      <c r="G40" s="990"/>
    </row>
    <row r="41" spans="1:7" s="980" customFormat="1" ht="13.5" customHeight="1">
      <c r="A41" s="989" t="s">
        <v>1362</v>
      </c>
      <c r="B41" s="1764">
        <v>223</v>
      </c>
      <c r="C41" s="1764">
        <v>143</v>
      </c>
      <c r="D41" s="984" t="s">
        <v>1363</v>
      </c>
      <c r="G41" s="990"/>
    </row>
    <row r="42" spans="1:7" s="980" customFormat="1" ht="14.15" customHeight="1">
      <c r="A42" s="989" t="s">
        <v>1364</v>
      </c>
      <c r="B42" s="1764">
        <v>57</v>
      </c>
      <c r="C42" s="1764">
        <v>38</v>
      </c>
      <c r="D42" s="984" t="s">
        <v>1365</v>
      </c>
      <c r="G42" s="990"/>
    </row>
    <row r="43" spans="1:7" s="980" customFormat="1" ht="14.15" customHeight="1">
      <c r="A43" s="989" t="s">
        <v>1366</v>
      </c>
      <c r="B43" s="1764">
        <v>158</v>
      </c>
      <c r="C43" s="1764">
        <v>114</v>
      </c>
      <c r="D43" s="984" t="s">
        <v>1367</v>
      </c>
      <c r="G43" s="990"/>
    </row>
    <row r="44" spans="1:7" s="980" customFormat="1" ht="14.15" customHeight="1">
      <c r="A44" s="989" t="s">
        <v>1368</v>
      </c>
      <c r="B44" s="1764">
        <v>411</v>
      </c>
      <c r="C44" s="1764">
        <v>254</v>
      </c>
      <c r="D44" s="984" t="s">
        <v>1369</v>
      </c>
      <c r="G44" s="990"/>
    </row>
    <row r="45" spans="1:7" s="980" customFormat="1" ht="14.15" customHeight="1">
      <c r="A45" s="989" t="s">
        <v>2147</v>
      </c>
      <c r="B45" s="1764">
        <v>25</v>
      </c>
      <c r="C45" s="1768">
        <v>0</v>
      </c>
      <c r="D45" s="984" t="s">
        <v>1207</v>
      </c>
      <c r="G45" s="990"/>
    </row>
    <row r="46" spans="1:7" s="980" customFormat="1" ht="14.15" customHeight="1">
      <c r="A46" s="989" t="s">
        <v>1370</v>
      </c>
      <c r="B46" s="1764">
        <v>168</v>
      </c>
      <c r="C46" s="1764">
        <v>60</v>
      </c>
      <c r="D46" s="984" t="s">
        <v>1371</v>
      </c>
      <c r="G46" s="990"/>
    </row>
    <row r="47" spans="1:7" s="980" customFormat="1" ht="14.15" customHeight="1">
      <c r="A47" s="989" t="s">
        <v>1583</v>
      </c>
      <c r="B47" s="1764">
        <v>29</v>
      </c>
      <c r="C47" s="1764">
        <v>2</v>
      </c>
      <c r="D47" s="984" t="s">
        <v>2428</v>
      </c>
      <c r="G47" s="990"/>
    </row>
    <row r="48" spans="1:7" s="980" customFormat="1" ht="14.15" customHeight="1">
      <c r="A48" s="867" t="s">
        <v>1770</v>
      </c>
      <c r="B48" s="1764">
        <v>12</v>
      </c>
      <c r="C48" s="1764">
        <v>2</v>
      </c>
      <c r="D48" s="984" t="s">
        <v>2429</v>
      </c>
      <c r="G48" s="990"/>
    </row>
    <row r="49" spans="1:7" s="980" customFormat="1" ht="14.15" customHeight="1">
      <c r="A49" s="867" t="s">
        <v>2430</v>
      </c>
      <c r="B49" s="1764">
        <v>42</v>
      </c>
      <c r="C49" s="1764">
        <v>40</v>
      </c>
      <c r="D49" s="985" t="s">
        <v>2431</v>
      </c>
      <c r="G49" s="990"/>
    </row>
    <row r="50" spans="1:7" s="991" customFormat="1" ht="34.5" customHeight="1">
      <c r="A50" s="877" t="s">
        <v>460</v>
      </c>
      <c r="B50" s="1765">
        <f>SUM(B10:B49)</f>
        <v>7948</v>
      </c>
      <c r="C50" s="1765">
        <f>SUM(C10:C49)</f>
        <v>4608</v>
      </c>
      <c r="D50" s="892" t="s">
        <v>1127</v>
      </c>
      <c r="G50" s="990"/>
    </row>
    <row r="51" spans="1:7" s="991" customFormat="1" ht="93.75" customHeight="1">
      <c r="A51" s="877"/>
      <c r="B51" s="877"/>
      <c r="C51" s="877"/>
      <c r="D51" s="892"/>
      <c r="G51" s="990"/>
    </row>
    <row r="52" spans="1:7" s="980" customFormat="1" ht="14.25" customHeight="1">
      <c r="A52" s="764"/>
      <c r="B52" s="764"/>
      <c r="C52" s="764"/>
      <c r="D52" s="763"/>
      <c r="G52" s="990"/>
    </row>
    <row r="53" spans="1:7" s="980" customFormat="1" ht="12.75" customHeight="1">
      <c r="A53" s="764" t="s">
        <v>1372</v>
      </c>
      <c r="B53" s="764"/>
      <c r="C53" s="764"/>
      <c r="D53" s="977" t="s">
        <v>1209</v>
      </c>
      <c r="G53" s="990"/>
    </row>
    <row r="54" spans="1:7" ht="12.75" customHeight="1">
      <c r="A54" s="31" t="s">
        <v>1980</v>
      </c>
      <c r="B54" s="31"/>
      <c r="C54" s="31"/>
      <c r="D54" s="32" t="s">
        <v>2395</v>
      </c>
      <c r="G54" s="990"/>
    </row>
    <row r="55" spans="1:7" s="980" customFormat="1" ht="12.75" customHeight="1">
      <c r="A55" s="772"/>
      <c r="B55" s="772"/>
      <c r="C55" s="772"/>
      <c r="D55" s="775"/>
      <c r="G55" s="990"/>
    </row>
    <row r="57" spans="1:7" s="980" customFormat="1" ht="12.75" customHeight="1">
      <c r="A57" s="1988"/>
      <c r="B57" s="1988"/>
      <c r="C57" s="1988"/>
      <c r="D57" s="1988"/>
    </row>
    <row r="58" spans="1:7" s="980" customFormat="1" ht="12.75" customHeight="1">
      <c r="A58" s="225"/>
      <c r="B58" s="225"/>
      <c r="C58" s="225"/>
      <c r="D58" s="981"/>
    </row>
    <row r="59" spans="1:7" s="980" customFormat="1" ht="12.75" customHeight="1">
      <c r="A59" s="225"/>
      <c r="B59" s="225"/>
      <c r="C59" s="225"/>
      <c r="D59" s="981"/>
    </row>
    <row r="60" spans="1:7" s="980" customFormat="1" ht="12.75" customHeight="1">
      <c r="A60" s="225"/>
      <c r="B60" s="225"/>
      <c r="C60" s="225"/>
      <c r="D60" s="981"/>
    </row>
    <row r="61" spans="1:7" s="980" customFormat="1" ht="12.75" customHeight="1">
      <c r="A61" s="225"/>
      <c r="B61" s="225"/>
      <c r="C61" s="225"/>
      <c r="D61" s="981"/>
    </row>
    <row r="62" spans="1:7" s="980" customFormat="1" ht="12.75" customHeight="1">
      <c r="A62" s="225"/>
      <c r="B62" s="225"/>
      <c r="C62" s="225"/>
      <c r="D62" s="981"/>
    </row>
    <row r="63" spans="1:7" s="980" customFormat="1" ht="14">
      <c r="A63" s="225"/>
      <c r="B63" s="225"/>
      <c r="C63" s="225"/>
      <c r="D63" s="981"/>
    </row>
    <row r="64" spans="1:7" s="980" customFormat="1" ht="13" customHeight="1">
      <c r="A64" s="879"/>
      <c r="B64" s="879"/>
      <c r="C64" s="879"/>
      <c r="D64" s="981"/>
    </row>
    <row r="65" spans="1:4" s="110" customFormat="1" ht="12.75" customHeight="1">
      <c r="A65" s="879"/>
      <c r="B65" s="879"/>
      <c r="C65" s="879"/>
      <c r="D65" s="225"/>
    </row>
    <row r="66" spans="1:4" s="980" customFormat="1" ht="12.75" customHeight="1">
      <c r="A66" s="879"/>
      <c r="B66" s="879"/>
      <c r="C66" s="879"/>
      <c r="D66" s="981"/>
    </row>
    <row r="67" spans="1:4" s="110" customFormat="1" ht="13.5" customHeight="1">
      <c r="A67" s="879"/>
      <c r="B67" s="879"/>
      <c r="C67" s="879"/>
      <c r="D67" s="225"/>
    </row>
    <row r="68" spans="1:4" s="980" customFormat="1" ht="13.5" customHeight="1">
      <c r="A68" s="879"/>
      <c r="B68" s="879"/>
      <c r="C68" s="879"/>
      <c r="D68" s="981"/>
    </row>
    <row r="69" spans="1:4" s="980" customFormat="1" ht="13.5" customHeight="1">
      <c r="A69" s="879"/>
      <c r="B69" s="879"/>
      <c r="C69" s="879"/>
      <c r="D69" s="981"/>
    </row>
    <row r="70" spans="1:4" s="980" customFormat="1" ht="14">
      <c r="A70" s="879"/>
      <c r="B70" s="879"/>
      <c r="C70" s="879"/>
      <c r="D70" s="981"/>
    </row>
    <row r="71" spans="1:4" s="980" customFormat="1" ht="14">
      <c r="A71" s="879"/>
      <c r="B71" s="879"/>
      <c r="C71" s="879"/>
      <c r="D71" s="981"/>
    </row>
    <row r="72" spans="1:4" s="980" customFormat="1" ht="14">
      <c r="A72" s="879"/>
      <c r="B72" s="879"/>
      <c r="C72" s="879"/>
      <c r="D72" s="981"/>
    </row>
    <row r="73" spans="1:4" s="980" customFormat="1" ht="14">
      <c r="A73" s="879"/>
      <c r="B73" s="879"/>
      <c r="C73" s="879"/>
      <c r="D73" s="981"/>
    </row>
    <row r="74" spans="1:4">
      <c r="A74" s="879"/>
      <c r="B74" s="879"/>
      <c r="C74" s="879"/>
    </row>
    <row r="75" spans="1:4">
      <c r="A75" s="879"/>
      <c r="B75" s="879"/>
      <c r="C75" s="879"/>
    </row>
    <row r="76" spans="1:4">
      <c r="A76" s="884"/>
      <c r="B76" s="884"/>
      <c r="C76" s="884"/>
    </row>
    <row r="77" spans="1:4">
      <c r="A77" s="879"/>
      <c r="B77" s="879"/>
      <c r="C77" s="879"/>
    </row>
    <row r="78" spans="1:4">
      <c r="A78" s="879"/>
      <c r="B78" s="879"/>
      <c r="C78" s="879"/>
    </row>
    <row r="79" spans="1:4">
      <c r="A79" s="879"/>
      <c r="B79" s="879"/>
      <c r="C79" s="879"/>
    </row>
    <row r="80" spans="1:4">
      <c r="A80" s="879"/>
      <c r="B80" s="879"/>
      <c r="C80" s="879"/>
    </row>
    <row r="81" spans="1:3">
      <c r="A81" s="879"/>
      <c r="B81" s="879"/>
      <c r="C81" s="879"/>
    </row>
    <row r="82" spans="1:3">
      <c r="A82" s="884"/>
      <c r="B82" s="884"/>
      <c r="C82" s="884"/>
    </row>
    <row r="83" spans="1:3">
      <c r="A83" s="879"/>
      <c r="B83" s="879"/>
      <c r="C83" s="879"/>
    </row>
    <row r="84" spans="1:3">
      <c r="A84" s="879"/>
      <c r="B84" s="879"/>
      <c r="C84" s="879"/>
    </row>
    <row r="85" spans="1:3">
      <c r="A85" s="879"/>
      <c r="B85" s="879"/>
      <c r="C85" s="879"/>
    </row>
    <row r="86" spans="1:3">
      <c r="A86" s="879"/>
      <c r="B86" s="879"/>
      <c r="C86" s="879"/>
    </row>
    <row r="87" spans="1:3">
      <c r="A87" s="879"/>
      <c r="B87" s="879"/>
      <c r="C87" s="879"/>
    </row>
    <row r="88" spans="1:3">
      <c r="A88" s="879"/>
      <c r="B88" s="879"/>
      <c r="C88" s="879"/>
    </row>
    <row r="89" spans="1:3">
      <c r="A89" s="879"/>
      <c r="B89" s="879"/>
      <c r="C89" s="879"/>
    </row>
    <row r="90" spans="1:3">
      <c r="A90" s="879"/>
      <c r="B90" s="879"/>
      <c r="C90" s="879"/>
    </row>
    <row r="91" spans="1:3">
      <c r="A91" s="879"/>
      <c r="B91" s="879"/>
      <c r="C91" s="879"/>
    </row>
    <row r="92" spans="1:3">
      <c r="A92" s="869"/>
      <c r="B92" s="869"/>
      <c r="C92" s="869"/>
    </row>
    <row r="93" spans="1:3">
      <c r="A93" s="879"/>
      <c r="B93" s="879"/>
      <c r="C93" s="879"/>
    </row>
    <row r="94" spans="1:3">
      <c r="A94" s="879"/>
      <c r="B94" s="879"/>
      <c r="C94" s="879"/>
    </row>
    <row r="95" spans="1:3">
      <c r="A95" s="879"/>
      <c r="B95" s="879"/>
      <c r="C95" s="879"/>
    </row>
    <row r="96" spans="1:3">
      <c r="A96" s="879"/>
      <c r="B96" s="879"/>
      <c r="C96" s="879"/>
    </row>
    <row r="97" spans="1:3">
      <c r="A97" s="879"/>
      <c r="B97" s="879"/>
      <c r="C97" s="879"/>
    </row>
    <row r="98" spans="1:3">
      <c r="A98" s="879"/>
      <c r="B98" s="879"/>
      <c r="C98" s="879"/>
    </row>
    <row r="99" spans="1:3">
      <c r="A99" s="884"/>
      <c r="B99" s="884"/>
      <c r="C99" s="884"/>
    </row>
    <row r="100" spans="1:3">
      <c r="A100" s="879"/>
      <c r="B100" s="879"/>
      <c r="C100" s="879"/>
    </row>
    <row r="101" spans="1:3">
      <c r="A101" s="867"/>
      <c r="B101" s="867"/>
      <c r="C101" s="867"/>
    </row>
    <row r="102" spans="1:3">
      <c r="A102" s="867"/>
      <c r="B102" s="867"/>
      <c r="C102" s="867"/>
    </row>
    <row r="103" spans="1:3">
      <c r="A103" s="867"/>
      <c r="B103" s="867"/>
      <c r="C103" s="867"/>
    </row>
    <row r="104" spans="1:3">
      <c r="A104" s="867"/>
      <c r="B104" s="867"/>
      <c r="C104" s="867"/>
    </row>
    <row r="105" spans="1:3">
      <c r="A105" s="993"/>
      <c r="B105" s="993"/>
      <c r="C105" s="993"/>
    </row>
    <row r="106" spans="1:3">
      <c r="A106" s="867"/>
      <c r="B106" s="867"/>
      <c r="C106" s="867"/>
    </row>
    <row r="107" spans="1:3">
      <c r="A107" s="879"/>
      <c r="B107" s="879"/>
      <c r="C107" s="879"/>
    </row>
    <row r="108" spans="1:3">
      <c r="A108" s="993"/>
      <c r="B108" s="993"/>
      <c r="C108" s="993"/>
    </row>
  </sheetData>
  <mergeCells count="2">
    <mergeCell ref="A57:D57"/>
    <mergeCell ref="B6:C6"/>
  </mergeCells>
  <printOptions gridLinesSet="0"/>
  <pageMargins left="0.78740157480314965" right="0.578125" top="1.1811023622047245" bottom="0.98425196850393704" header="0.51181102362204722" footer="0.51181102362204722"/>
  <pageSetup paperSize="9" scale="75" pageOrder="overThenDown" orientation="portrait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tabColor rgb="FFFFFF00"/>
  </sheetPr>
  <dimension ref="A1:H44"/>
  <sheetViews>
    <sheetView showGridLines="0" view="pageLayout" topLeftCell="A13" zoomScale="80" zoomScalePageLayoutView="80" workbookViewId="0">
      <selection activeCell="F15" sqref="F15"/>
    </sheetView>
  </sheetViews>
  <sheetFormatPr defaultColWidth="11.453125" defaultRowHeight="14.5"/>
  <cols>
    <col min="1" max="1" width="25.453125" customWidth="1"/>
    <col min="2" max="2" width="11.1796875" customWidth="1"/>
    <col min="3" max="3" width="10.54296875" customWidth="1"/>
    <col min="4" max="4" width="12.54296875" customWidth="1"/>
    <col min="5" max="5" width="11" customWidth="1"/>
    <col min="6" max="6" width="8.81640625" bestFit="1" customWidth="1"/>
    <col min="7" max="7" width="9.81640625" customWidth="1"/>
    <col min="8" max="8" width="25.1796875" customWidth="1"/>
  </cols>
  <sheetData>
    <row r="1" spans="1:8" ht="22.5">
      <c r="A1" s="967" t="s">
        <v>1373</v>
      </c>
      <c r="B1" s="967"/>
      <c r="C1" s="994"/>
      <c r="D1" s="994"/>
      <c r="E1" s="994"/>
      <c r="F1" s="994"/>
      <c r="G1" s="994"/>
      <c r="H1" s="968" t="s">
        <v>1374</v>
      </c>
    </row>
    <row r="2" spans="1:8">
      <c r="A2" s="970" t="s">
        <v>263</v>
      </c>
      <c r="B2" s="970"/>
      <c r="C2" s="994"/>
      <c r="D2" s="994"/>
      <c r="E2" s="994"/>
      <c r="F2" s="994"/>
      <c r="G2" s="994"/>
      <c r="H2" s="971"/>
    </row>
    <row r="3" spans="1:8" ht="20">
      <c r="A3" s="972" t="s">
        <v>1375</v>
      </c>
      <c r="B3" s="972"/>
      <c r="C3" s="995"/>
      <c r="D3" s="995"/>
      <c r="E3" s="995"/>
      <c r="F3" s="1989" t="s">
        <v>2148</v>
      </c>
      <c r="G3" s="1989"/>
      <c r="H3" s="1989"/>
    </row>
    <row r="4" spans="1:8" ht="20">
      <c r="A4" s="974"/>
      <c r="B4" s="974"/>
      <c r="C4" s="995"/>
      <c r="D4" s="995"/>
      <c r="E4" s="995"/>
      <c r="F4" s="996"/>
      <c r="G4" s="996"/>
      <c r="H4" s="1306"/>
    </row>
    <row r="5" spans="1:8" ht="18">
      <c r="A5" s="974"/>
      <c r="B5" s="974"/>
      <c r="C5" s="995"/>
      <c r="D5" s="995"/>
      <c r="E5" s="995"/>
      <c r="F5" s="996"/>
      <c r="G5" s="996"/>
      <c r="H5" s="997"/>
    </row>
    <row r="6" spans="1:8" ht="19.5" customHeight="1">
      <c r="A6" s="1009" t="s">
        <v>2309</v>
      </c>
      <c r="B6" s="1990" t="s">
        <v>1376</v>
      </c>
      <c r="C6" s="1990"/>
      <c r="D6" s="1990" t="s">
        <v>1377</v>
      </c>
      <c r="E6" s="1990"/>
      <c r="F6" s="1990" t="s">
        <v>1378</v>
      </c>
      <c r="G6" s="1990"/>
      <c r="H6" s="1487" t="s">
        <v>2310</v>
      </c>
    </row>
    <row r="7" spans="1:8" ht="18.75" customHeight="1">
      <c r="A7" s="974"/>
      <c r="B7" s="1990" t="s">
        <v>2149</v>
      </c>
      <c r="C7" s="1990"/>
      <c r="D7" s="1990" t="s">
        <v>1379</v>
      </c>
      <c r="E7" s="1990"/>
      <c r="F7" s="1009" t="s">
        <v>2425</v>
      </c>
      <c r="G7" s="1009"/>
      <c r="H7" s="997"/>
    </row>
    <row r="8" spans="1:8" ht="15.75" customHeight="1">
      <c r="A8" s="981"/>
      <c r="B8" s="1488" t="s">
        <v>15</v>
      </c>
      <c r="C8" s="1487" t="s">
        <v>9</v>
      </c>
      <c r="D8" s="1305" t="s">
        <v>15</v>
      </c>
      <c r="E8" s="1305" t="s">
        <v>1380</v>
      </c>
      <c r="F8" s="1305" t="s">
        <v>15</v>
      </c>
      <c r="G8" s="1305" t="s">
        <v>1380</v>
      </c>
      <c r="H8" s="981"/>
    </row>
    <row r="9" spans="1:8">
      <c r="A9" s="976"/>
      <c r="B9" s="976"/>
      <c r="C9" s="980"/>
      <c r="D9" s="1992"/>
      <c r="E9" s="1992"/>
      <c r="F9" s="998"/>
      <c r="G9" s="999"/>
      <c r="H9" s="1000"/>
    </row>
    <row r="10" spans="1:8">
      <c r="A10" s="1001"/>
      <c r="B10" s="1001"/>
      <c r="C10" s="980"/>
      <c r="D10" s="1993"/>
      <c r="E10" s="1993"/>
      <c r="F10" s="1002"/>
      <c r="G10" s="994"/>
      <c r="H10" s="1000"/>
    </row>
    <row r="11" spans="1:8" ht="26">
      <c r="A11" s="1171" t="s">
        <v>2546</v>
      </c>
      <c r="B11" s="980">
        <v>9323</v>
      </c>
      <c r="C11" s="980">
        <v>4655</v>
      </c>
      <c r="D11" s="980">
        <v>20876</v>
      </c>
      <c r="E11" s="980">
        <v>10561</v>
      </c>
      <c r="F11" s="980">
        <v>6294</v>
      </c>
      <c r="G11" s="980">
        <v>3242</v>
      </c>
      <c r="H11" s="1000" t="s">
        <v>2547</v>
      </c>
    </row>
    <row r="12" spans="1:8">
      <c r="A12" s="976" t="s">
        <v>1769</v>
      </c>
      <c r="B12" s="980">
        <v>930</v>
      </c>
      <c r="C12" s="980">
        <v>539</v>
      </c>
      <c r="D12" s="980">
        <v>2141</v>
      </c>
      <c r="E12" s="980">
        <v>1292</v>
      </c>
      <c r="F12" s="980">
        <v>592</v>
      </c>
      <c r="G12" s="980">
        <v>353</v>
      </c>
      <c r="H12" s="1000" t="s">
        <v>2150</v>
      </c>
    </row>
    <row r="13" spans="1:8">
      <c r="A13" s="976" t="s">
        <v>2548</v>
      </c>
      <c r="B13" s="980">
        <v>12432</v>
      </c>
      <c r="C13" s="980">
        <v>4831</v>
      </c>
      <c r="D13" s="980">
        <v>33868</v>
      </c>
      <c r="E13" s="980">
        <v>13456</v>
      </c>
      <c r="F13" s="980">
        <v>5710</v>
      </c>
      <c r="G13" s="980">
        <v>2246</v>
      </c>
      <c r="H13" s="1000" t="s">
        <v>1292</v>
      </c>
    </row>
    <row r="14" spans="1:8">
      <c r="A14" s="976" t="s">
        <v>2151</v>
      </c>
      <c r="B14" s="980">
        <v>5364</v>
      </c>
      <c r="C14" s="980">
        <v>3666</v>
      </c>
      <c r="D14" s="980">
        <v>13322</v>
      </c>
      <c r="E14" s="980">
        <v>9227</v>
      </c>
      <c r="F14" s="980">
        <v>1798</v>
      </c>
      <c r="G14" s="980">
        <v>1303</v>
      </c>
      <c r="H14" s="1000" t="s">
        <v>973</v>
      </c>
    </row>
    <row r="15" spans="1:8" ht="21" customHeight="1">
      <c r="A15" s="1003" t="s">
        <v>15</v>
      </c>
      <c r="B15" s="991">
        <f>SUM(B11:B14)</f>
        <v>28049</v>
      </c>
      <c r="C15" s="991">
        <f>SUM(C11:C14)</f>
        <v>13691</v>
      </c>
      <c r="D15" s="991">
        <f>SUM(D11:D14)</f>
        <v>70207</v>
      </c>
      <c r="E15" s="991">
        <f t="shared" ref="E15:G15" si="0">SUM(E11:E14)</f>
        <v>34536</v>
      </c>
      <c r="F15" s="991">
        <f t="shared" si="0"/>
        <v>14394</v>
      </c>
      <c r="G15" s="991">
        <f t="shared" si="0"/>
        <v>7144</v>
      </c>
      <c r="H15" s="1004" t="s">
        <v>16</v>
      </c>
    </row>
    <row r="16" spans="1:8">
      <c r="A16" s="1001"/>
      <c r="B16" s="1001"/>
      <c r="C16" s="991"/>
      <c r="D16" s="991"/>
      <c r="E16" s="991"/>
      <c r="F16" s="991"/>
      <c r="G16" s="991"/>
      <c r="H16" s="978"/>
    </row>
    <row r="17" spans="1:8">
      <c r="A17" s="980"/>
      <c r="B17" s="980"/>
      <c r="C17" s="980"/>
      <c r="D17" s="980"/>
      <c r="E17" s="980"/>
      <c r="F17" s="991"/>
      <c r="G17" s="991"/>
      <c r="H17" s="980"/>
    </row>
    <row r="18" spans="1:8">
      <c r="A18" s="1001"/>
      <c r="B18" s="1001"/>
      <c r="C18" s="994"/>
      <c r="D18" s="994"/>
      <c r="E18" s="1005"/>
      <c r="F18" s="1005"/>
      <c r="G18" s="1005"/>
      <c r="H18" s="1000"/>
    </row>
    <row r="19" spans="1:8">
      <c r="A19" s="1001"/>
      <c r="B19" s="1001"/>
      <c r="C19" s="994"/>
      <c r="D19" s="994"/>
      <c r="E19" s="994"/>
      <c r="F19" s="994"/>
      <c r="G19" s="994"/>
      <c r="H19" s="1000"/>
    </row>
    <row r="20" spans="1:8" ht="17.5">
      <c r="A20" s="972" t="s">
        <v>1381</v>
      </c>
      <c r="B20" s="972"/>
      <c r="C20" s="994"/>
      <c r="D20" s="994"/>
      <c r="E20" s="994"/>
      <c r="F20" s="1989" t="s">
        <v>1382</v>
      </c>
      <c r="G20" s="1989"/>
      <c r="H20" s="1989"/>
    </row>
    <row r="21" spans="1:8" ht="20">
      <c r="A21" s="1006" t="s">
        <v>1383</v>
      </c>
      <c r="B21" s="1006"/>
      <c r="C21" s="994"/>
      <c r="D21" s="994"/>
      <c r="E21" s="994"/>
      <c r="F21" s="1994" t="s">
        <v>1384</v>
      </c>
      <c r="G21" s="1994"/>
      <c r="H21" s="1994"/>
    </row>
    <row r="22" spans="1:8" ht="20">
      <c r="A22" s="972"/>
      <c r="B22" s="972"/>
      <c r="C22" s="994"/>
      <c r="D22" s="994"/>
      <c r="E22" s="994"/>
      <c r="F22" s="994"/>
      <c r="G22" s="994"/>
      <c r="H22" s="1007"/>
    </row>
    <row r="23" spans="1:8">
      <c r="A23" s="14" t="str">
        <f>A6</f>
        <v>2022-2023</v>
      </c>
      <c r="B23" s="18"/>
      <c r="C23" s="980"/>
      <c r="D23" s="1008"/>
      <c r="E23" s="980"/>
      <c r="F23" s="1008"/>
      <c r="G23" s="1008"/>
      <c r="H23" s="1480" t="str">
        <f>H6</f>
        <v>2023-2022</v>
      </c>
    </row>
    <row r="24" spans="1:8">
      <c r="A24" s="981"/>
      <c r="B24" s="981"/>
      <c r="C24" s="980"/>
      <c r="D24" s="1009"/>
      <c r="E24" s="980"/>
      <c r="F24" s="1009"/>
      <c r="G24" s="1009"/>
      <c r="H24" s="981"/>
    </row>
    <row r="25" spans="1:8">
      <c r="A25" s="1001"/>
      <c r="B25" s="1990" t="s">
        <v>1376</v>
      </c>
      <c r="C25" s="1990"/>
      <c r="D25" s="1990" t="s">
        <v>1377</v>
      </c>
      <c r="E25" s="1990"/>
      <c r="F25" s="1990" t="s">
        <v>1378</v>
      </c>
      <c r="G25" s="1990"/>
      <c r="H25" s="1010"/>
    </row>
    <row r="26" spans="1:8" ht="15" customHeight="1">
      <c r="A26" s="1001"/>
      <c r="B26" s="1991" t="s">
        <v>2149</v>
      </c>
      <c r="C26" s="1991"/>
      <c r="D26" s="1990" t="s">
        <v>1379</v>
      </c>
      <c r="E26" s="1990"/>
      <c r="F26" s="1990" t="s">
        <v>2425</v>
      </c>
      <c r="G26" s="1990"/>
      <c r="H26" s="1000"/>
    </row>
    <row r="27" spans="1:8">
      <c r="A27" s="1001"/>
      <c r="B27" s="1489" t="s">
        <v>15</v>
      </c>
      <c r="C27" s="1489" t="s">
        <v>9</v>
      </c>
      <c r="D27" s="1305" t="s">
        <v>15</v>
      </c>
      <c r="E27" s="1305" t="s">
        <v>1380</v>
      </c>
      <c r="F27" s="1305" t="s">
        <v>15</v>
      </c>
      <c r="G27" s="1305" t="s">
        <v>1380</v>
      </c>
      <c r="H27" s="1000"/>
    </row>
    <row r="28" spans="1:8">
      <c r="A28" s="980"/>
      <c r="D28" s="980"/>
      <c r="E28" s="980"/>
      <c r="F28" s="980"/>
      <c r="G28" s="980"/>
      <c r="H28" s="980"/>
    </row>
    <row r="29" spans="1:8">
      <c r="A29" s="976" t="s">
        <v>1385</v>
      </c>
      <c r="B29" s="980">
        <v>15111</v>
      </c>
      <c r="C29" s="980">
        <v>6622</v>
      </c>
      <c r="D29" s="980">
        <v>35221</v>
      </c>
      <c r="E29" s="980">
        <v>15266</v>
      </c>
      <c r="F29" s="980">
        <v>8252</v>
      </c>
      <c r="G29" s="980">
        <v>3859</v>
      </c>
      <c r="H29" s="976" t="s">
        <v>1386</v>
      </c>
    </row>
    <row r="30" spans="1:8">
      <c r="A30" s="976" t="s">
        <v>1387</v>
      </c>
      <c r="B30" s="980">
        <v>4570</v>
      </c>
      <c r="C30" s="980">
        <v>2284</v>
      </c>
      <c r="D30" s="980">
        <v>11229</v>
      </c>
      <c r="E30" s="980">
        <v>5560</v>
      </c>
      <c r="F30" s="980">
        <v>2832</v>
      </c>
      <c r="G30" s="980">
        <v>1384</v>
      </c>
      <c r="H30" s="976" t="s">
        <v>1388</v>
      </c>
    </row>
    <row r="31" spans="1:8">
      <c r="A31" s="976" t="s">
        <v>1389</v>
      </c>
      <c r="B31" s="980">
        <v>7392</v>
      </c>
      <c r="C31" s="980">
        <v>4265</v>
      </c>
      <c r="D31" s="980">
        <v>20367</v>
      </c>
      <c r="E31" s="980">
        <v>11897</v>
      </c>
      <c r="F31" s="980">
        <v>2846</v>
      </c>
      <c r="G31" s="980">
        <v>1648</v>
      </c>
      <c r="H31" s="976" t="s">
        <v>1390</v>
      </c>
    </row>
    <row r="32" spans="1:8">
      <c r="A32" s="1003" t="s">
        <v>15</v>
      </c>
      <c r="B32" s="991">
        <f>SUM(B29:B31)</f>
        <v>27073</v>
      </c>
      <c r="C32" s="991">
        <f t="shared" ref="C32:G32" si="1">SUM(C29:C31)</f>
        <v>13171</v>
      </c>
      <c r="D32" s="991">
        <f t="shared" si="1"/>
        <v>66817</v>
      </c>
      <c r="E32" s="991">
        <f t="shared" si="1"/>
        <v>32723</v>
      </c>
      <c r="F32" s="991">
        <f>SUM(F29:F31)</f>
        <v>13930</v>
      </c>
      <c r="G32" s="991">
        <f t="shared" si="1"/>
        <v>6891</v>
      </c>
      <c r="H32" s="1004" t="s">
        <v>16</v>
      </c>
    </row>
    <row r="33" spans="1:8">
      <c r="A33" s="1001" t="s">
        <v>1391</v>
      </c>
      <c r="B33" s="980">
        <v>976</v>
      </c>
      <c r="C33" s="980">
        <v>520</v>
      </c>
      <c r="D33" s="980">
        <v>3390</v>
      </c>
      <c r="E33" s="980">
        <v>1813</v>
      </c>
      <c r="F33" s="980">
        <v>464</v>
      </c>
      <c r="G33" s="980">
        <v>253</v>
      </c>
      <c r="H33" s="1000" t="s">
        <v>1392</v>
      </c>
    </row>
    <row r="34" spans="1:8">
      <c r="A34" s="1003" t="s">
        <v>15</v>
      </c>
      <c r="B34" s="991">
        <f>B32+B33</f>
        <v>28049</v>
      </c>
      <c r="C34" s="991">
        <f t="shared" ref="C34:G34" si="2">C32+C33</f>
        <v>13691</v>
      </c>
      <c r="D34" s="991">
        <f t="shared" si="2"/>
        <v>70207</v>
      </c>
      <c r="E34" s="991">
        <f t="shared" si="2"/>
        <v>34536</v>
      </c>
      <c r="F34" s="991">
        <f t="shared" si="2"/>
        <v>14394</v>
      </c>
      <c r="G34" s="991">
        <f t="shared" si="2"/>
        <v>7144</v>
      </c>
      <c r="H34" s="1004" t="s">
        <v>16</v>
      </c>
    </row>
    <row r="35" spans="1:8">
      <c r="A35" s="27"/>
      <c r="B35" s="27"/>
      <c r="C35" s="1011"/>
      <c r="D35" s="1011"/>
      <c r="E35" s="994"/>
      <c r="F35" s="994"/>
      <c r="G35" s="994"/>
      <c r="H35" s="981"/>
    </row>
    <row r="36" spans="1:8">
      <c r="A36" s="27"/>
      <c r="B36" s="27"/>
      <c r="C36" s="1011"/>
      <c r="D36" s="1011"/>
      <c r="E36" s="994"/>
      <c r="F36" s="994"/>
      <c r="G36" s="994"/>
      <c r="H36" s="981"/>
    </row>
    <row r="37" spans="1:8">
      <c r="A37" s="27"/>
      <c r="B37" s="27"/>
      <c r="C37" s="1011"/>
      <c r="D37" s="1011"/>
      <c r="E37" s="994"/>
      <c r="F37" s="994"/>
      <c r="G37" s="994"/>
      <c r="H37" s="981"/>
    </row>
    <row r="38" spans="1:8">
      <c r="A38" s="27"/>
      <c r="B38" s="27"/>
      <c r="C38" s="1011"/>
      <c r="D38" s="1011"/>
      <c r="E38" s="994"/>
      <c r="F38" s="994"/>
      <c r="G38" s="994"/>
      <c r="H38" s="981"/>
    </row>
    <row r="39" spans="1:8">
      <c r="A39" s="27"/>
      <c r="B39" s="27"/>
      <c r="C39" s="1011"/>
      <c r="D39" s="1011"/>
      <c r="E39" s="994"/>
      <c r="F39" s="994"/>
      <c r="G39" s="994"/>
      <c r="H39" s="981"/>
    </row>
    <row r="40" spans="1:8">
      <c r="A40" s="27"/>
      <c r="B40" s="27"/>
      <c r="C40" s="1011"/>
      <c r="D40" s="1011"/>
      <c r="E40" s="994"/>
      <c r="F40" s="994"/>
      <c r="G40" s="994"/>
      <c r="H40" s="981"/>
    </row>
    <row r="41" spans="1:8">
      <c r="A41" s="1012"/>
      <c r="B41" s="1012"/>
      <c r="C41" s="1011"/>
      <c r="D41" s="1011"/>
      <c r="E41" s="994"/>
      <c r="F41" s="994"/>
      <c r="G41" s="994"/>
      <c r="H41" s="1000"/>
    </row>
    <row r="42" spans="1:8">
      <c r="B42" s="31"/>
      <c r="C42" s="31"/>
      <c r="D42" s="31"/>
      <c r="F42" s="771"/>
      <c r="G42" s="771"/>
    </row>
    <row r="43" spans="1:8">
      <c r="A43" s="31" t="s">
        <v>1980</v>
      </c>
      <c r="B43" s="31"/>
      <c r="F43" s="1013"/>
      <c r="G43" s="1013"/>
      <c r="H43" s="32" t="s">
        <v>1981</v>
      </c>
    </row>
    <row r="44" spans="1:8">
      <c r="A44" s="1014"/>
      <c r="B44" s="1014"/>
      <c r="C44" s="776"/>
      <c r="D44" s="776"/>
    </row>
  </sheetData>
  <mergeCells count="16">
    <mergeCell ref="B26:C26"/>
    <mergeCell ref="D26:E26"/>
    <mergeCell ref="F26:G26"/>
    <mergeCell ref="D9:E9"/>
    <mergeCell ref="D10:E10"/>
    <mergeCell ref="F20:H20"/>
    <mergeCell ref="F21:H21"/>
    <mergeCell ref="B25:C25"/>
    <mergeCell ref="D25:E25"/>
    <mergeCell ref="F25:G25"/>
    <mergeCell ref="F3:H3"/>
    <mergeCell ref="B6:C6"/>
    <mergeCell ref="D6:E6"/>
    <mergeCell ref="F6:G6"/>
    <mergeCell ref="B7:C7"/>
    <mergeCell ref="D7:E7"/>
  </mergeCells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E115"/>
  <sheetViews>
    <sheetView view="pageLayout" zoomScale="70" zoomScalePageLayoutView="70" workbookViewId="0">
      <selection activeCell="F15" sqref="F15"/>
    </sheetView>
  </sheetViews>
  <sheetFormatPr defaultColWidth="10.90625" defaultRowHeight="14.5"/>
  <cols>
    <col min="1" max="1" width="32" customWidth="1"/>
    <col min="2" max="3" width="14.7265625" customWidth="1"/>
    <col min="4" max="4" width="17" customWidth="1"/>
    <col min="5" max="5" width="35" customWidth="1"/>
  </cols>
  <sheetData>
    <row r="1" spans="1:5" ht="22.5">
      <c r="A1" s="81" t="s">
        <v>0</v>
      </c>
      <c r="B1" s="82"/>
      <c r="C1" s="82"/>
      <c r="D1" s="82"/>
      <c r="E1" s="83" t="s">
        <v>1</v>
      </c>
    </row>
    <row r="2" spans="1:5">
      <c r="A2" s="82"/>
      <c r="B2" s="82"/>
      <c r="C2" s="82"/>
      <c r="D2" s="82"/>
      <c r="E2" s="84"/>
    </row>
    <row r="3" spans="1:5" ht="20">
      <c r="A3" s="85" t="s">
        <v>210</v>
      </c>
      <c r="B3" s="86"/>
      <c r="C3" s="87"/>
      <c r="D3" s="1875" t="s">
        <v>211</v>
      </c>
      <c r="E3" s="1875"/>
    </row>
    <row r="4" spans="1:5" ht="20">
      <c r="A4" s="88" t="s">
        <v>212</v>
      </c>
      <c r="B4" s="86"/>
      <c r="C4" s="86"/>
      <c r="D4" s="86"/>
      <c r="E4" s="89" t="s">
        <v>213</v>
      </c>
    </row>
    <row r="5" spans="1:5" ht="20">
      <c r="A5" s="88" t="s">
        <v>214</v>
      </c>
      <c r="B5" s="82"/>
      <c r="C5" s="82"/>
      <c r="D5" s="82"/>
      <c r="E5" s="89" t="s">
        <v>215</v>
      </c>
    </row>
    <row r="6" spans="1:5" ht="17.5">
      <c r="A6" s="88"/>
      <c r="B6" s="82"/>
      <c r="C6" s="82"/>
      <c r="D6" s="82"/>
      <c r="E6" s="82"/>
    </row>
    <row r="7" spans="1:5">
      <c r="A7" s="14" t="s">
        <v>2309</v>
      </c>
      <c r="B7" s="1876" t="s">
        <v>2152</v>
      </c>
      <c r="C7" s="1876"/>
      <c r="D7" s="1877" t="s">
        <v>31</v>
      </c>
      <c r="E7" s="17" t="s">
        <v>2310</v>
      </c>
    </row>
    <row r="8" spans="1:5" ht="15.5">
      <c r="A8" s="90"/>
      <c r="B8" s="91" t="s">
        <v>16</v>
      </c>
      <c r="C8" s="91" t="s">
        <v>32</v>
      </c>
      <c r="D8" s="1877"/>
      <c r="E8" s="92"/>
    </row>
    <row r="9" spans="1:5">
      <c r="A9" s="45"/>
      <c r="B9" s="93" t="s">
        <v>217</v>
      </c>
      <c r="C9" s="93" t="s">
        <v>218</v>
      </c>
      <c r="D9" s="94" t="s">
        <v>33</v>
      </c>
      <c r="E9" s="46"/>
    </row>
    <row r="10" spans="1:5">
      <c r="A10" s="95"/>
      <c r="B10" s="96"/>
      <c r="C10" s="96"/>
      <c r="D10" s="96"/>
      <c r="E10" s="95"/>
    </row>
    <row r="11" spans="1:5">
      <c r="A11" s="48" t="s">
        <v>36</v>
      </c>
      <c r="B11" s="49">
        <f>SUM(B12:B19)</f>
        <v>82133</v>
      </c>
      <c r="C11" s="49">
        <f>SUM(C12:C19)</f>
        <v>40697</v>
      </c>
      <c r="D11" s="49">
        <f>SUM(D12:D19)</f>
        <v>2814</v>
      </c>
      <c r="E11" s="50" t="s">
        <v>37</v>
      </c>
    </row>
    <row r="12" spans="1:5">
      <c r="A12" s="51" t="s">
        <v>38</v>
      </c>
      <c r="B12" s="52">
        <v>8938</v>
      </c>
      <c r="C12" s="52">
        <v>4425</v>
      </c>
      <c r="D12" s="52">
        <v>475</v>
      </c>
      <c r="E12" s="53" t="s">
        <v>39</v>
      </c>
    </row>
    <row r="13" spans="1:5">
      <c r="A13" s="51" t="s">
        <v>40</v>
      </c>
      <c r="B13" s="52">
        <v>10766</v>
      </c>
      <c r="C13" s="52">
        <v>5374</v>
      </c>
      <c r="D13" s="52">
        <v>61</v>
      </c>
      <c r="E13" s="53" t="s">
        <v>41</v>
      </c>
    </row>
    <row r="14" spans="1:5">
      <c r="A14" s="54" t="s">
        <v>42</v>
      </c>
      <c r="B14" s="52">
        <v>3702</v>
      </c>
      <c r="C14" s="52">
        <v>1790</v>
      </c>
      <c r="D14" s="52">
        <v>229</v>
      </c>
      <c r="E14" s="53" t="s">
        <v>43</v>
      </c>
    </row>
    <row r="15" spans="1:5">
      <c r="A15" s="55" t="s">
        <v>44</v>
      </c>
      <c r="B15" s="52">
        <v>10510</v>
      </c>
      <c r="C15" s="52">
        <v>5234</v>
      </c>
      <c r="D15" s="52">
        <v>614</v>
      </c>
      <c r="E15" s="53" t="s">
        <v>45</v>
      </c>
    </row>
    <row r="16" spans="1:5">
      <c r="A16" s="55" t="s">
        <v>46</v>
      </c>
      <c r="B16" s="52">
        <v>7674</v>
      </c>
      <c r="C16" s="52">
        <v>3805</v>
      </c>
      <c r="D16" s="52">
        <v>175</v>
      </c>
      <c r="E16" s="53" t="s">
        <v>47</v>
      </c>
    </row>
    <row r="17" spans="1:5">
      <c r="A17" s="55" t="s">
        <v>48</v>
      </c>
      <c r="B17" s="52">
        <v>20942</v>
      </c>
      <c r="C17" s="52">
        <v>10235</v>
      </c>
      <c r="D17" s="52">
        <v>379</v>
      </c>
      <c r="E17" s="53" t="s">
        <v>49</v>
      </c>
    </row>
    <row r="18" spans="1:5">
      <c r="A18" s="55" t="s">
        <v>50</v>
      </c>
      <c r="B18" s="52">
        <v>15153</v>
      </c>
      <c r="C18" s="52">
        <v>7597</v>
      </c>
      <c r="D18" s="52">
        <v>644</v>
      </c>
      <c r="E18" s="53" t="s">
        <v>51</v>
      </c>
    </row>
    <row r="19" spans="1:5">
      <c r="A19" s="55" t="s">
        <v>52</v>
      </c>
      <c r="B19" s="52">
        <v>4448</v>
      </c>
      <c r="C19" s="52">
        <v>2237</v>
      </c>
      <c r="D19" s="52">
        <v>237</v>
      </c>
      <c r="E19" s="53" t="s">
        <v>53</v>
      </c>
    </row>
    <row r="20" spans="1:5">
      <c r="A20" s="56" t="s">
        <v>54</v>
      </c>
      <c r="B20" s="49">
        <f>SUM(B21:B28)</f>
        <v>54952</v>
      </c>
      <c r="C20" s="49">
        <f>SUM(C21:C28)</f>
        <v>26930</v>
      </c>
      <c r="D20" s="49">
        <f>SUM(D21:D28)</f>
        <v>856</v>
      </c>
      <c r="E20" s="57" t="s">
        <v>55</v>
      </c>
    </row>
    <row r="21" spans="1:5">
      <c r="A21" s="51" t="s">
        <v>56</v>
      </c>
      <c r="B21" s="52">
        <v>6711</v>
      </c>
      <c r="C21" s="52">
        <v>3282</v>
      </c>
      <c r="D21" s="52">
        <v>87</v>
      </c>
      <c r="E21" s="58" t="s">
        <v>57</v>
      </c>
    </row>
    <row r="22" spans="1:5">
      <c r="A22" s="51" t="s">
        <v>58</v>
      </c>
      <c r="B22" s="52">
        <v>4705</v>
      </c>
      <c r="C22" s="52">
        <v>2274</v>
      </c>
      <c r="D22" s="52">
        <v>81</v>
      </c>
      <c r="E22" s="58" t="s">
        <v>59</v>
      </c>
    </row>
    <row r="23" spans="1:5">
      <c r="A23" s="51" t="s">
        <v>60</v>
      </c>
      <c r="B23" s="52">
        <v>3688</v>
      </c>
      <c r="C23" s="52">
        <v>1807</v>
      </c>
      <c r="D23" s="52">
        <v>97</v>
      </c>
      <c r="E23" s="58" t="s">
        <v>1592</v>
      </c>
    </row>
    <row r="24" spans="1:5">
      <c r="A24" s="51" t="s">
        <v>62</v>
      </c>
      <c r="B24" s="52">
        <v>6476</v>
      </c>
      <c r="C24" s="52">
        <v>3125</v>
      </c>
      <c r="D24" s="52">
        <v>114</v>
      </c>
      <c r="E24" s="53" t="s">
        <v>63</v>
      </c>
    </row>
    <row r="25" spans="1:5">
      <c r="A25" s="51" t="s">
        <v>64</v>
      </c>
      <c r="B25" s="52">
        <v>2855</v>
      </c>
      <c r="C25" s="52">
        <v>1401</v>
      </c>
      <c r="D25" s="52">
        <v>25</v>
      </c>
      <c r="E25" s="58" t="s">
        <v>65</v>
      </c>
    </row>
    <row r="26" spans="1:5">
      <c r="A26" s="51" t="s">
        <v>66</v>
      </c>
      <c r="B26" s="52">
        <v>12534</v>
      </c>
      <c r="C26" s="52">
        <v>6216</v>
      </c>
      <c r="D26" s="52">
        <v>87</v>
      </c>
      <c r="E26" s="58" t="s">
        <v>67</v>
      </c>
    </row>
    <row r="27" spans="1:5">
      <c r="A27" s="51" t="s">
        <v>68</v>
      </c>
      <c r="B27" s="52">
        <v>12691</v>
      </c>
      <c r="C27" s="52">
        <v>6190</v>
      </c>
      <c r="D27" s="52">
        <v>143</v>
      </c>
      <c r="E27" s="58" t="s">
        <v>69</v>
      </c>
    </row>
    <row r="28" spans="1:5">
      <c r="A28" s="51" t="s">
        <v>70</v>
      </c>
      <c r="B28" s="52">
        <v>5292</v>
      </c>
      <c r="C28" s="52">
        <v>2635</v>
      </c>
      <c r="D28" s="52">
        <v>222</v>
      </c>
      <c r="E28" s="58" t="s">
        <v>71</v>
      </c>
    </row>
    <row r="29" spans="1:5">
      <c r="A29" s="48" t="s">
        <v>72</v>
      </c>
      <c r="B29" s="49">
        <f>SUM(B30:B38)</f>
        <v>90588</v>
      </c>
      <c r="C29" s="49">
        <f>SUM(C30:C38)</f>
        <v>44961</v>
      </c>
      <c r="D29" s="49">
        <f>SUM(D30:D38)</f>
        <v>2058</v>
      </c>
      <c r="E29" s="50" t="s">
        <v>73</v>
      </c>
    </row>
    <row r="30" spans="1:5">
      <c r="A30" s="59" t="s">
        <v>74</v>
      </c>
      <c r="B30" s="52">
        <v>15383</v>
      </c>
      <c r="C30" s="52">
        <v>7623</v>
      </c>
      <c r="D30" s="52">
        <v>370</v>
      </c>
      <c r="E30" s="53" t="s">
        <v>75</v>
      </c>
    </row>
    <row r="31" spans="1:5">
      <c r="A31" s="60" t="s">
        <v>76</v>
      </c>
      <c r="B31" s="52">
        <v>5374</v>
      </c>
      <c r="C31" s="52">
        <v>2654</v>
      </c>
      <c r="D31" s="52">
        <v>117</v>
      </c>
      <c r="E31" s="53" t="s">
        <v>77</v>
      </c>
    </row>
    <row r="32" spans="1:5">
      <c r="A32" s="59" t="s">
        <v>78</v>
      </c>
      <c r="B32" s="52">
        <v>6738</v>
      </c>
      <c r="C32" s="52">
        <v>3361</v>
      </c>
      <c r="D32" s="52">
        <v>134</v>
      </c>
      <c r="E32" s="53" t="s">
        <v>79</v>
      </c>
    </row>
    <row r="33" spans="1:5">
      <c r="A33" s="51" t="s">
        <v>80</v>
      </c>
      <c r="B33" s="52">
        <v>23283</v>
      </c>
      <c r="C33" s="52">
        <v>11626</v>
      </c>
      <c r="D33" s="52">
        <v>669</v>
      </c>
      <c r="E33" s="53" t="s">
        <v>81</v>
      </c>
    </row>
    <row r="34" spans="1:5">
      <c r="A34" s="60" t="s">
        <v>82</v>
      </c>
      <c r="B34" s="52">
        <v>3944</v>
      </c>
      <c r="C34" s="52">
        <v>1978</v>
      </c>
      <c r="D34" s="52">
        <v>82</v>
      </c>
      <c r="E34" s="53" t="s">
        <v>1593</v>
      </c>
    </row>
    <row r="35" spans="1:5">
      <c r="A35" s="51" t="s">
        <v>83</v>
      </c>
      <c r="B35" s="52">
        <v>7243</v>
      </c>
      <c r="C35" s="52">
        <v>3607</v>
      </c>
      <c r="D35" s="52">
        <v>262</v>
      </c>
      <c r="E35" s="53" t="s">
        <v>84</v>
      </c>
    </row>
    <row r="36" spans="1:5">
      <c r="A36" s="51" t="s">
        <v>85</v>
      </c>
      <c r="B36" s="52">
        <v>12281</v>
      </c>
      <c r="C36" s="52">
        <v>6084</v>
      </c>
      <c r="D36" s="52">
        <v>108</v>
      </c>
      <c r="E36" s="53" t="s">
        <v>86</v>
      </c>
    </row>
    <row r="37" spans="1:5">
      <c r="A37" s="51" t="s">
        <v>87</v>
      </c>
      <c r="B37" s="52">
        <v>10157</v>
      </c>
      <c r="C37" s="52">
        <v>4892</v>
      </c>
      <c r="D37" s="52">
        <v>158</v>
      </c>
      <c r="E37" s="53" t="s">
        <v>88</v>
      </c>
    </row>
    <row r="38" spans="1:5">
      <c r="A38" s="51" t="s">
        <v>89</v>
      </c>
      <c r="B38" s="52">
        <v>6185</v>
      </c>
      <c r="C38" s="52">
        <v>3136</v>
      </c>
      <c r="D38" s="52">
        <v>158</v>
      </c>
      <c r="E38" s="53" t="s">
        <v>90</v>
      </c>
    </row>
    <row r="39" spans="1:5">
      <c r="A39" s="61" t="s">
        <v>91</v>
      </c>
      <c r="B39" s="49">
        <f>SUM(B40:B46)</f>
        <v>114251</v>
      </c>
      <c r="C39" s="49">
        <f>SUM(C40:C46)</f>
        <v>56267</v>
      </c>
      <c r="D39" s="49">
        <f>SUM(D40:D46)</f>
        <v>5178</v>
      </c>
      <c r="E39" s="50" t="s">
        <v>92</v>
      </c>
    </row>
    <row r="40" spans="1:5">
      <c r="A40" s="59" t="s">
        <v>93</v>
      </c>
      <c r="B40" s="52">
        <v>26874</v>
      </c>
      <c r="C40" s="52">
        <v>13282</v>
      </c>
      <c r="D40" s="52">
        <v>883</v>
      </c>
      <c r="E40" s="58" t="s">
        <v>94</v>
      </c>
    </row>
    <row r="41" spans="1:5">
      <c r="A41" s="59" t="s">
        <v>95</v>
      </c>
      <c r="B41" s="52">
        <v>11580</v>
      </c>
      <c r="C41" s="52">
        <v>5620</v>
      </c>
      <c r="D41" s="52">
        <v>614</v>
      </c>
      <c r="E41" s="53" t="s">
        <v>96</v>
      </c>
    </row>
    <row r="42" spans="1:5">
      <c r="A42" s="59" t="s">
        <v>97</v>
      </c>
      <c r="B42" s="52">
        <v>12461</v>
      </c>
      <c r="C42" s="52">
        <v>6053</v>
      </c>
      <c r="D42" s="52">
        <v>1016</v>
      </c>
      <c r="E42" s="53" t="s">
        <v>98</v>
      </c>
    </row>
    <row r="43" spans="1:5">
      <c r="A43" s="59" t="s">
        <v>99</v>
      </c>
      <c r="B43" s="52">
        <v>20814</v>
      </c>
      <c r="C43" s="52">
        <v>10285</v>
      </c>
      <c r="D43" s="52">
        <v>1198</v>
      </c>
      <c r="E43" s="53" t="s">
        <v>100</v>
      </c>
    </row>
    <row r="44" spans="1:5">
      <c r="A44" s="59" t="s">
        <v>101</v>
      </c>
      <c r="B44" s="52">
        <v>16412</v>
      </c>
      <c r="C44" s="52">
        <v>8093</v>
      </c>
      <c r="D44" s="52">
        <v>702</v>
      </c>
      <c r="E44" s="58" t="s">
        <v>102</v>
      </c>
    </row>
    <row r="45" spans="1:5">
      <c r="A45" s="59" t="s">
        <v>103</v>
      </c>
      <c r="B45" s="52">
        <v>9818</v>
      </c>
      <c r="C45" s="52">
        <v>4837</v>
      </c>
      <c r="D45" s="52">
        <v>306</v>
      </c>
      <c r="E45" s="58" t="s">
        <v>104</v>
      </c>
    </row>
    <row r="46" spans="1:5">
      <c r="A46" s="59" t="s">
        <v>105</v>
      </c>
      <c r="B46" s="52">
        <v>16292</v>
      </c>
      <c r="C46" s="52">
        <v>8097</v>
      </c>
      <c r="D46" s="52">
        <v>459</v>
      </c>
      <c r="E46" s="53" t="s">
        <v>106</v>
      </c>
    </row>
    <row r="47" spans="1:5">
      <c r="A47" s="62" t="s">
        <v>107</v>
      </c>
      <c r="B47" s="49">
        <f>SUM(B48:B52)</f>
        <v>49414</v>
      </c>
      <c r="C47" s="49">
        <f>SUM(C48:C52)</f>
        <v>24464</v>
      </c>
      <c r="D47" s="49">
        <f>SUM(D48:D52)</f>
        <v>2350</v>
      </c>
      <c r="E47" s="50" t="s">
        <v>108</v>
      </c>
    </row>
    <row r="48" spans="1:5">
      <c r="A48" s="54" t="s">
        <v>109</v>
      </c>
      <c r="B48" s="52">
        <v>9859</v>
      </c>
      <c r="C48" s="52">
        <v>4909</v>
      </c>
      <c r="D48" s="52">
        <v>514</v>
      </c>
      <c r="E48" s="53" t="s">
        <v>110</v>
      </c>
    </row>
    <row r="49" spans="1:5">
      <c r="A49" s="59" t="s">
        <v>111</v>
      </c>
      <c r="B49" s="52">
        <v>11265</v>
      </c>
      <c r="C49" s="52">
        <v>5610</v>
      </c>
      <c r="D49" s="52">
        <v>514</v>
      </c>
      <c r="E49" s="53" t="s">
        <v>112</v>
      </c>
    </row>
    <row r="50" spans="1:5">
      <c r="A50" s="59" t="s">
        <v>113</v>
      </c>
      <c r="B50" s="52">
        <v>10347</v>
      </c>
      <c r="C50" s="52">
        <v>5053</v>
      </c>
      <c r="D50" s="52">
        <v>294</v>
      </c>
      <c r="E50" s="53" t="s">
        <v>114</v>
      </c>
    </row>
    <row r="51" spans="1:5">
      <c r="A51" s="59" t="s">
        <v>115</v>
      </c>
      <c r="B51" s="52">
        <v>6841</v>
      </c>
      <c r="C51" s="52">
        <v>3420</v>
      </c>
      <c r="D51" s="52">
        <v>397</v>
      </c>
      <c r="E51" s="53" t="s">
        <v>116</v>
      </c>
    </row>
    <row r="52" spans="1:5">
      <c r="A52" s="59" t="s">
        <v>117</v>
      </c>
      <c r="B52" s="52">
        <v>11102</v>
      </c>
      <c r="C52" s="52">
        <v>5472</v>
      </c>
      <c r="D52" s="52">
        <v>631</v>
      </c>
      <c r="E52" s="58" t="s">
        <v>118</v>
      </c>
    </row>
    <row r="53" spans="1:5">
      <c r="B53" s="52"/>
    </row>
    <row r="55" spans="1:5" ht="22.5">
      <c r="A55" s="81" t="s">
        <v>0</v>
      </c>
      <c r="B55" s="82"/>
      <c r="C55" s="82"/>
      <c r="D55" s="82"/>
      <c r="E55" s="97" t="s">
        <v>1</v>
      </c>
    </row>
    <row r="56" spans="1:5">
      <c r="A56" s="82"/>
      <c r="B56" s="82"/>
      <c r="C56" s="82"/>
      <c r="D56" s="82"/>
      <c r="E56" s="98"/>
    </row>
    <row r="57" spans="1:5" ht="20">
      <c r="A57" s="85" t="s">
        <v>210</v>
      </c>
      <c r="B57" s="99"/>
      <c r="C57" s="100"/>
      <c r="D57" s="1875" t="s">
        <v>219</v>
      </c>
      <c r="E57" s="1875"/>
    </row>
    <row r="58" spans="1:5" ht="20">
      <c r="A58" s="88" t="s">
        <v>220</v>
      </c>
      <c r="B58" s="99"/>
      <c r="C58" s="99"/>
      <c r="D58" s="99"/>
      <c r="E58" s="89" t="s">
        <v>213</v>
      </c>
    </row>
    <row r="59" spans="1:5" ht="20">
      <c r="A59" s="88" t="s">
        <v>221</v>
      </c>
      <c r="B59" s="82"/>
      <c r="C59" s="82"/>
      <c r="D59" s="82"/>
      <c r="E59" s="101" t="s">
        <v>222</v>
      </c>
    </row>
    <row r="60" spans="1:5" ht="17.5">
      <c r="A60" s="85"/>
      <c r="B60" s="82"/>
      <c r="C60" s="82"/>
      <c r="D60" s="82"/>
      <c r="E60" s="82"/>
    </row>
    <row r="61" spans="1:5">
      <c r="A61" s="14" t="s">
        <v>2309</v>
      </c>
      <c r="B61" s="1876" t="s">
        <v>216</v>
      </c>
      <c r="C61" s="1876"/>
      <c r="D61" s="1877" t="s">
        <v>31</v>
      </c>
      <c r="E61" s="17" t="s">
        <v>2310</v>
      </c>
    </row>
    <row r="62" spans="1:5" ht="15.5">
      <c r="A62" s="90"/>
      <c r="B62" s="91" t="s">
        <v>16</v>
      </c>
      <c r="C62" s="91" t="s">
        <v>32</v>
      </c>
      <c r="D62" s="1877"/>
      <c r="E62" s="92"/>
    </row>
    <row r="63" spans="1:5">
      <c r="A63" s="45"/>
      <c r="B63" s="93" t="s">
        <v>217</v>
      </c>
      <c r="C63" s="93" t="s">
        <v>218</v>
      </c>
      <c r="D63" s="94" t="s">
        <v>33</v>
      </c>
      <c r="E63" s="46"/>
    </row>
    <row r="64" spans="1:5">
      <c r="A64" s="95"/>
      <c r="B64" s="96"/>
      <c r="C64" s="96"/>
      <c r="D64" s="96"/>
      <c r="E64" s="95"/>
    </row>
    <row r="65" spans="1:5">
      <c r="A65" s="65" t="s">
        <v>121</v>
      </c>
      <c r="B65" s="49">
        <f>SUM(B66:B74)</f>
        <v>159936</v>
      </c>
      <c r="C65" s="49">
        <f>SUM(C66:C74)</f>
        <v>78828</v>
      </c>
      <c r="D65" s="49">
        <f>SUM(D66:D74)</f>
        <v>8308</v>
      </c>
      <c r="E65" s="66" t="s">
        <v>122</v>
      </c>
    </row>
    <row r="66" spans="1:5">
      <c r="A66" s="67" t="s">
        <v>123</v>
      </c>
      <c r="B66" s="52">
        <v>6251</v>
      </c>
      <c r="C66" s="52">
        <v>3117</v>
      </c>
      <c r="D66" s="52">
        <v>283</v>
      </c>
      <c r="E66" s="68" t="s">
        <v>124</v>
      </c>
    </row>
    <row r="67" spans="1:5">
      <c r="A67" s="67" t="s">
        <v>125</v>
      </c>
      <c r="B67" s="52">
        <v>17026</v>
      </c>
      <c r="C67" s="52">
        <v>8315</v>
      </c>
      <c r="D67" s="52">
        <v>993</v>
      </c>
      <c r="E67" s="68" t="s">
        <v>126</v>
      </c>
    </row>
    <row r="68" spans="1:5">
      <c r="A68" s="69" t="s">
        <v>223</v>
      </c>
      <c r="B68" s="70">
        <v>61607</v>
      </c>
      <c r="C68" s="70">
        <v>30136</v>
      </c>
      <c r="D68" s="70">
        <v>4040</v>
      </c>
      <c r="E68" s="68" t="s">
        <v>128</v>
      </c>
    </row>
    <row r="69" spans="1:5">
      <c r="A69" s="67" t="s">
        <v>129</v>
      </c>
      <c r="B69" s="52">
        <v>22089</v>
      </c>
      <c r="C69" s="52">
        <v>10917</v>
      </c>
      <c r="D69" s="52">
        <v>1313</v>
      </c>
      <c r="E69" s="68" t="s">
        <v>130</v>
      </c>
    </row>
    <row r="70" spans="1:5">
      <c r="A70" s="67" t="s">
        <v>131</v>
      </c>
      <c r="B70" s="52">
        <v>9082</v>
      </c>
      <c r="C70" s="52">
        <v>4493</v>
      </c>
      <c r="D70" s="52">
        <v>204</v>
      </c>
      <c r="E70" s="68" t="s">
        <v>132</v>
      </c>
    </row>
    <row r="71" spans="1:5">
      <c r="A71" s="67" t="s">
        <v>133</v>
      </c>
      <c r="B71" s="52">
        <v>9473</v>
      </c>
      <c r="C71" s="52">
        <v>4730</v>
      </c>
      <c r="D71" s="52">
        <v>570</v>
      </c>
      <c r="E71" s="68" t="s">
        <v>134</v>
      </c>
    </row>
    <row r="72" spans="1:5">
      <c r="A72" s="67" t="s">
        <v>135</v>
      </c>
      <c r="B72" s="52">
        <v>10574</v>
      </c>
      <c r="C72" s="52">
        <v>5191</v>
      </c>
      <c r="D72" s="52">
        <v>127</v>
      </c>
      <c r="E72" s="68" t="s">
        <v>136</v>
      </c>
    </row>
    <row r="73" spans="1:5">
      <c r="A73" s="67" t="s">
        <v>137</v>
      </c>
      <c r="B73" s="52">
        <v>13825</v>
      </c>
      <c r="C73" s="52">
        <v>6866</v>
      </c>
      <c r="D73" s="52">
        <v>559</v>
      </c>
      <c r="E73" s="68" t="s">
        <v>138</v>
      </c>
    </row>
    <row r="74" spans="1:5">
      <c r="A74" s="67" t="s">
        <v>139</v>
      </c>
      <c r="B74" s="52">
        <v>10009</v>
      </c>
      <c r="C74" s="52">
        <v>5063</v>
      </c>
      <c r="D74" s="52">
        <v>219</v>
      </c>
      <c r="E74" s="68" t="s">
        <v>140</v>
      </c>
    </row>
    <row r="75" spans="1:5">
      <c r="A75" s="71" t="s">
        <v>141</v>
      </c>
      <c r="B75" s="49">
        <f>SUM(B76:B83)</f>
        <v>102822</v>
      </c>
      <c r="C75" s="49">
        <f>SUM(C76:C83)</f>
        <v>50754</v>
      </c>
      <c r="D75" s="49">
        <f>SUM(D76:D83)</f>
        <v>5722</v>
      </c>
      <c r="E75" s="72" t="s">
        <v>142</v>
      </c>
    </row>
    <row r="76" spans="1:5">
      <c r="A76" s="67" t="s">
        <v>143</v>
      </c>
      <c r="B76" s="52">
        <v>13779</v>
      </c>
      <c r="C76" s="52">
        <v>6841</v>
      </c>
      <c r="D76" s="52">
        <v>710</v>
      </c>
      <c r="E76" s="68" t="s">
        <v>144</v>
      </c>
    </row>
    <row r="77" spans="1:5">
      <c r="A77" s="67" t="s">
        <v>145</v>
      </c>
      <c r="B77" s="52">
        <v>10568</v>
      </c>
      <c r="C77" s="52">
        <v>5208</v>
      </c>
      <c r="D77" s="52">
        <v>638</v>
      </c>
      <c r="E77" s="68" t="s">
        <v>146</v>
      </c>
    </row>
    <row r="78" spans="1:5">
      <c r="A78" s="67" t="s">
        <v>147</v>
      </c>
      <c r="B78" s="52">
        <v>12613</v>
      </c>
      <c r="C78" s="52">
        <v>6221</v>
      </c>
      <c r="D78" s="52">
        <v>563</v>
      </c>
      <c r="E78" s="68" t="s">
        <v>148</v>
      </c>
    </row>
    <row r="79" spans="1:5">
      <c r="A79" s="67" t="s">
        <v>149</v>
      </c>
      <c r="B79" s="52">
        <v>11068</v>
      </c>
      <c r="C79" s="52">
        <v>5440</v>
      </c>
      <c r="D79" s="52">
        <v>749</v>
      </c>
      <c r="E79" s="68" t="s">
        <v>150</v>
      </c>
    </row>
    <row r="80" spans="1:5">
      <c r="A80" s="67" t="s">
        <v>151</v>
      </c>
      <c r="B80" s="52">
        <v>24354</v>
      </c>
      <c r="C80" s="52">
        <v>12125</v>
      </c>
      <c r="D80" s="52">
        <v>1261</v>
      </c>
      <c r="E80" s="68" t="s">
        <v>152</v>
      </c>
    </row>
    <row r="81" spans="1:5">
      <c r="A81" s="67" t="s">
        <v>153</v>
      </c>
      <c r="B81" s="52">
        <v>7566</v>
      </c>
      <c r="C81" s="52">
        <v>3693</v>
      </c>
      <c r="D81" s="52">
        <v>395</v>
      </c>
      <c r="E81" s="68" t="s">
        <v>154</v>
      </c>
    </row>
    <row r="82" spans="1:5">
      <c r="A82" s="67" t="s">
        <v>155</v>
      </c>
      <c r="B82" s="52">
        <v>15481</v>
      </c>
      <c r="C82" s="52">
        <v>7587</v>
      </c>
      <c r="D82" s="52">
        <v>930</v>
      </c>
      <c r="E82" s="68" t="s">
        <v>1868</v>
      </c>
    </row>
    <row r="83" spans="1:5">
      <c r="A83" s="67" t="s">
        <v>156</v>
      </c>
      <c r="B83" s="52">
        <v>7393</v>
      </c>
      <c r="C83" s="52">
        <v>3639</v>
      </c>
      <c r="D83" s="52">
        <v>476</v>
      </c>
      <c r="E83" s="68" t="s">
        <v>157</v>
      </c>
    </row>
    <row r="84" spans="1:5">
      <c r="A84" s="73" t="s">
        <v>158</v>
      </c>
      <c r="B84" s="49">
        <f>SUM(B85:B89)</f>
        <v>48200</v>
      </c>
      <c r="C84" s="49">
        <f>SUM(C85:C89)</f>
        <v>24116</v>
      </c>
      <c r="D84" s="49">
        <f>SUM(D85:D89)</f>
        <v>2560</v>
      </c>
      <c r="E84" s="66" t="s">
        <v>159</v>
      </c>
    </row>
    <row r="85" spans="1:5">
      <c r="A85" s="67" t="s">
        <v>160</v>
      </c>
      <c r="B85" s="52">
        <v>9776</v>
      </c>
      <c r="C85" s="52">
        <v>4901</v>
      </c>
      <c r="D85" s="52">
        <v>456</v>
      </c>
      <c r="E85" s="68" t="s">
        <v>161</v>
      </c>
    </row>
    <row r="86" spans="1:5">
      <c r="A86" s="67" t="s">
        <v>162</v>
      </c>
      <c r="B86" s="52">
        <v>7151</v>
      </c>
      <c r="C86" s="52">
        <v>3614</v>
      </c>
      <c r="D86" s="52">
        <v>402</v>
      </c>
      <c r="E86" s="68" t="s">
        <v>163</v>
      </c>
    </row>
    <row r="87" spans="1:5">
      <c r="A87" s="67" t="s">
        <v>164</v>
      </c>
      <c r="B87" s="52">
        <v>9677</v>
      </c>
      <c r="C87" s="52">
        <v>4883</v>
      </c>
      <c r="D87" s="52">
        <v>556</v>
      </c>
      <c r="E87" s="68" t="s">
        <v>165</v>
      </c>
    </row>
    <row r="88" spans="1:5">
      <c r="A88" s="67" t="s">
        <v>166</v>
      </c>
      <c r="B88" s="52">
        <v>11007</v>
      </c>
      <c r="C88" s="52">
        <v>5445</v>
      </c>
      <c r="D88" s="52">
        <v>610</v>
      </c>
      <c r="E88" s="68" t="s">
        <v>167</v>
      </c>
    </row>
    <row r="89" spans="1:5">
      <c r="A89" s="67" t="s">
        <v>168</v>
      </c>
      <c r="B89" s="52">
        <v>10589</v>
      </c>
      <c r="C89" s="52">
        <v>5273</v>
      </c>
      <c r="D89" s="52">
        <v>536</v>
      </c>
      <c r="E89" s="68" t="s">
        <v>169</v>
      </c>
    </row>
    <row r="90" spans="1:5">
      <c r="A90" s="71" t="s">
        <v>170</v>
      </c>
      <c r="B90" s="49">
        <f>SUM(B91:B96)</f>
        <v>55729</v>
      </c>
      <c r="C90" s="49">
        <f>SUM(C91:C96)</f>
        <v>27552</v>
      </c>
      <c r="D90" s="49">
        <f>SUM(D91:D96)</f>
        <v>2861</v>
      </c>
      <c r="E90" s="72" t="s">
        <v>171</v>
      </c>
    </row>
    <row r="91" spans="1:5">
      <c r="A91" s="67" t="s">
        <v>172</v>
      </c>
      <c r="B91" s="52">
        <v>12905</v>
      </c>
      <c r="C91" s="52">
        <v>6296</v>
      </c>
      <c r="D91" s="52">
        <v>956</v>
      </c>
      <c r="E91" s="68" t="s">
        <v>173</v>
      </c>
    </row>
    <row r="92" spans="1:5">
      <c r="A92" s="67" t="s">
        <v>174</v>
      </c>
      <c r="B92" s="52">
        <v>7840</v>
      </c>
      <c r="C92" s="52">
        <v>3847</v>
      </c>
      <c r="D92" s="52">
        <v>314</v>
      </c>
      <c r="E92" s="68" t="s">
        <v>175</v>
      </c>
    </row>
    <row r="93" spans="1:5">
      <c r="A93" s="67" t="s">
        <v>176</v>
      </c>
      <c r="B93" s="52">
        <v>10969</v>
      </c>
      <c r="C93" s="52">
        <v>5439</v>
      </c>
      <c r="D93" s="52">
        <v>637</v>
      </c>
      <c r="E93" s="68" t="s">
        <v>177</v>
      </c>
    </row>
    <row r="94" spans="1:5">
      <c r="A94" s="67" t="s">
        <v>178</v>
      </c>
      <c r="B94" s="52">
        <v>15235</v>
      </c>
      <c r="C94" s="52">
        <v>7676</v>
      </c>
      <c r="D94" s="52">
        <v>689</v>
      </c>
      <c r="E94" s="68" t="s">
        <v>179</v>
      </c>
    </row>
    <row r="95" spans="1:5">
      <c r="A95" s="67" t="s">
        <v>180</v>
      </c>
      <c r="B95" s="52">
        <v>3512</v>
      </c>
      <c r="C95" s="52">
        <v>1723</v>
      </c>
      <c r="D95" s="52">
        <v>81</v>
      </c>
      <c r="E95" s="68" t="s">
        <v>181</v>
      </c>
    </row>
    <row r="96" spans="1:5">
      <c r="A96" s="67" t="s">
        <v>182</v>
      </c>
      <c r="B96" s="52">
        <v>5268</v>
      </c>
      <c r="C96" s="52">
        <v>2571</v>
      </c>
      <c r="D96" s="52">
        <v>184</v>
      </c>
      <c r="E96" s="68" t="s">
        <v>183</v>
      </c>
    </row>
    <row r="97" spans="1:5">
      <c r="A97" s="74" t="s">
        <v>184</v>
      </c>
      <c r="B97" s="49">
        <f>SUM(B98:B101)</f>
        <v>11087</v>
      </c>
      <c r="C97" s="49">
        <f>SUM(C98:C101)</f>
        <v>5482</v>
      </c>
      <c r="D97" s="49">
        <f>SUM(D98:D101)</f>
        <v>733</v>
      </c>
      <c r="E97" s="72" t="s">
        <v>185</v>
      </c>
    </row>
    <row r="98" spans="1:5">
      <c r="A98" s="67" t="s">
        <v>186</v>
      </c>
      <c r="B98" s="52">
        <v>1155</v>
      </c>
      <c r="C98" s="52">
        <v>577</v>
      </c>
      <c r="D98" s="52">
        <v>105</v>
      </c>
      <c r="E98" s="68" t="s">
        <v>187</v>
      </c>
    </row>
    <row r="99" spans="1:5">
      <c r="A99" s="67" t="s">
        <v>188</v>
      </c>
      <c r="B99" s="52">
        <v>5019</v>
      </c>
      <c r="C99" s="52">
        <v>2505</v>
      </c>
      <c r="D99" s="52">
        <v>308</v>
      </c>
      <c r="E99" s="68" t="s">
        <v>189</v>
      </c>
    </row>
    <row r="100" spans="1:5">
      <c r="A100" s="67" t="s">
        <v>190</v>
      </c>
      <c r="B100" s="52">
        <v>2731</v>
      </c>
      <c r="C100" s="52">
        <v>1315</v>
      </c>
      <c r="D100" s="52">
        <v>218</v>
      </c>
      <c r="E100" s="68" t="s">
        <v>191</v>
      </c>
    </row>
    <row r="101" spans="1:5">
      <c r="A101" s="67" t="s">
        <v>192</v>
      </c>
      <c r="B101" s="52">
        <v>2182</v>
      </c>
      <c r="C101" s="52">
        <v>1085</v>
      </c>
      <c r="D101" s="52">
        <v>102</v>
      </c>
      <c r="E101" s="68" t="s">
        <v>193</v>
      </c>
    </row>
    <row r="102" spans="1:5">
      <c r="A102" s="65" t="s">
        <v>194</v>
      </c>
      <c r="B102" s="49">
        <f>SUM(B103:B106)</f>
        <v>12212</v>
      </c>
      <c r="C102" s="49">
        <f>SUM(C103:C106)</f>
        <v>6081</v>
      </c>
      <c r="D102" s="49">
        <f>SUM(D103:D106)</f>
        <v>784</v>
      </c>
      <c r="E102" s="72" t="s">
        <v>195</v>
      </c>
    </row>
    <row r="103" spans="1:5">
      <c r="A103" s="67" t="s">
        <v>196</v>
      </c>
      <c r="B103" s="52">
        <v>2054</v>
      </c>
      <c r="C103" s="52">
        <v>1002</v>
      </c>
      <c r="D103" s="52">
        <v>87</v>
      </c>
      <c r="E103" s="68" t="s">
        <v>197</v>
      </c>
    </row>
    <row r="104" spans="1:5">
      <c r="A104" s="67" t="s">
        <v>198</v>
      </c>
      <c r="B104" s="52">
        <v>1688</v>
      </c>
      <c r="C104" s="52">
        <v>850</v>
      </c>
      <c r="D104" s="52">
        <v>154</v>
      </c>
      <c r="E104" s="68" t="s">
        <v>199</v>
      </c>
    </row>
    <row r="105" spans="1:5">
      <c r="A105" s="67" t="s">
        <v>200</v>
      </c>
      <c r="B105" s="52">
        <v>7922</v>
      </c>
      <c r="C105" s="52">
        <v>3968</v>
      </c>
      <c r="D105" s="52">
        <v>511</v>
      </c>
      <c r="E105" s="68" t="s">
        <v>201</v>
      </c>
    </row>
    <row r="106" spans="1:5">
      <c r="A106" s="67" t="s">
        <v>202</v>
      </c>
      <c r="B106" s="52">
        <v>548</v>
      </c>
      <c r="C106" s="52">
        <v>261</v>
      </c>
      <c r="D106" s="52">
        <v>32</v>
      </c>
      <c r="E106" s="68" t="s">
        <v>203</v>
      </c>
    </row>
    <row r="107" spans="1:5">
      <c r="A107" s="74" t="s">
        <v>204</v>
      </c>
      <c r="B107" s="49">
        <f>SUM(B108:B109)</f>
        <v>5137</v>
      </c>
      <c r="C107" s="49">
        <f>SUM(C108:C109)</f>
        <v>2666</v>
      </c>
      <c r="D107" s="49">
        <f>SUM(D108:D109)</f>
        <v>91</v>
      </c>
      <c r="E107" s="72" t="s">
        <v>205</v>
      </c>
    </row>
    <row r="108" spans="1:5">
      <c r="A108" s="75" t="s">
        <v>206</v>
      </c>
      <c r="B108" s="52">
        <v>105</v>
      </c>
      <c r="C108" s="52">
        <v>49</v>
      </c>
      <c r="D108" s="52">
        <v>0</v>
      </c>
      <c r="E108" s="76" t="s">
        <v>207</v>
      </c>
    </row>
    <row r="109" spans="1:5">
      <c r="A109" s="51" t="s">
        <v>208</v>
      </c>
      <c r="B109" s="52">
        <v>5032</v>
      </c>
      <c r="C109" s="52">
        <v>2617</v>
      </c>
      <c r="D109" s="52">
        <v>91</v>
      </c>
      <c r="E109" s="76" t="s">
        <v>209</v>
      </c>
    </row>
    <row r="110" spans="1:5">
      <c r="A110" s="102" t="s">
        <v>15</v>
      </c>
      <c r="B110" s="103">
        <f>B107+B102+B97+B90+B84+B75+B65+B47+B39+B29+B20+B11</f>
        <v>786461</v>
      </c>
      <c r="C110" s="103">
        <f t="shared" ref="C110:D110" si="0">C107+C102+C97+C90+C84+C75+C65+C47+C39+C29+C20+C11</f>
        <v>388798</v>
      </c>
      <c r="D110" s="103">
        <f t="shared" si="0"/>
        <v>34315</v>
      </c>
      <c r="E110" s="77" t="s">
        <v>16</v>
      </c>
    </row>
    <row r="111" spans="1:5">
      <c r="A111" s="75" t="s">
        <v>224</v>
      </c>
      <c r="B111" s="52">
        <v>7635</v>
      </c>
      <c r="C111" s="52">
        <v>3721</v>
      </c>
      <c r="D111" s="52">
        <v>0</v>
      </c>
      <c r="E111" s="76" t="s">
        <v>225</v>
      </c>
    </row>
    <row r="112" spans="1:5">
      <c r="A112" s="102" t="s">
        <v>226</v>
      </c>
      <c r="B112" s="104">
        <f>B110+B111</f>
        <v>794096</v>
      </c>
      <c r="C112" s="104">
        <f>C110+C111</f>
        <v>392519</v>
      </c>
      <c r="D112" s="104">
        <f>D110+D111</f>
        <v>34315</v>
      </c>
      <c r="E112" s="77" t="s">
        <v>227</v>
      </c>
    </row>
    <row r="113" spans="1:5">
      <c r="A113" s="105"/>
      <c r="B113" s="106"/>
      <c r="C113" s="106"/>
      <c r="D113" s="106"/>
      <c r="E113" s="95"/>
    </row>
    <row r="114" spans="1:5">
      <c r="A114" s="31" t="s">
        <v>228</v>
      </c>
      <c r="B114" s="82"/>
      <c r="C114" s="82"/>
      <c r="D114" s="82"/>
      <c r="E114" s="10" t="s">
        <v>229</v>
      </c>
    </row>
    <row r="115" spans="1:5">
      <c r="A115" s="31" t="s">
        <v>1873</v>
      </c>
      <c r="B115" s="31"/>
      <c r="C115" s="31"/>
      <c r="D115" s="2"/>
      <c r="E115" s="32" t="s">
        <v>1872</v>
      </c>
    </row>
  </sheetData>
  <mergeCells count="6">
    <mergeCell ref="D3:E3"/>
    <mergeCell ref="B7:C7"/>
    <mergeCell ref="D7:D8"/>
    <mergeCell ref="D57:E57"/>
    <mergeCell ref="B61:C61"/>
    <mergeCell ref="D61:D62"/>
  </mergeCells>
  <pageMargins left="0.7" right="0.7" top="0.75" bottom="0.75" header="0.3" footer="0.3"/>
  <pageSetup paperSize="9" scale="75" orientation="portrait" r:id="rId1"/>
  <rowBreaks count="1" manualBreakCount="1">
    <brk id="54" max="16383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tabColor rgb="FFFFFF00"/>
  </sheetPr>
  <dimension ref="A1:F67"/>
  <sheetViews>
    <sheetView showGridLines="0" view="pageLayout" topLeftCell="A7" zoomScale="70" zoomScalePageLayoutView="70" workbookViewId="0">
      <selection activeCell="F15" sqref="F15"/>
    </sheetView>
  </sheetViews>
  <sheetFormatPr defaultColWidth="10.90625" defaultRowHeight="13"/>
  <cols>
    <col min="1" max="1" width="35.81640625" style="1022" customWidth="1"/>
    <col min="2" max="2" width="11.26953125" style="1022" customWidth="1"/>
    <col min="3" max="3" width="12.26953125" style="1022" customWidth="1"/>
    <col min="4" max="4" width="13.81640625" style="1022" customWidth="1"/>
    <col min="5" max="5" width="32.7265625" style="1022" customWidth="1"/>
    <col min="6" max="6" width="2.81640625" style="1022" hidden="1" customWidth="1"/>
    <col min="7" max="244" width="11.453125" style="1022"/>
    <col min="245" max="245" width="35.81640625" style="1022" customWidth="1"/>
    <col min="246" max="246" width="18.7265625" style="1022" customWidth="1"/>
    <col min="247" max="247" width="19.453125" style="1022" customWidth="1"/>
    <col min="248" max="248" width="32.7265625" style="1022" customWidth="1"/>
    <col min="249" max="249" width="0" style="1022" hidden="1" customWidth="1"/>
    <col min="250" max="250" width="31.1796875" style="1022" customWidth="1"/>
    <col min="251" max="500" width="11.453125" style="1022"/>
    <col min="501" max="501" width="35.81640625" style="1022" customWidth="1"/>
    <col min="502" max="502" width="18.7265625" style="1022" customWidth="1"/>
    <col min="503" max="503" width="19.453125" style="1022" customWidth="1"/>
    <col min="504" max="504" width="32.7265625" style="1022" customWidth="1"/>
    <col min="505" max="505" width="0" style="1022" hidden="1" customWidth="1"/>
    <col min="506" max="506" width="31.1796875" style="1022" customWidth="1"/>
    <col min="507" max="756" width="11.453125" style="1022"/>
    <col min="757" max="757" width="35.81640625" style="1022" customWidth="1"/>
    <col min="758" max="758" width="18.7265625" style="1022" customWidth="1"/>
    <col min="759" max="759" width="19.453125" style="1022" customWidth="1"/>
    <col min="760" max="760" width="32.7265625" style="1022" customWidth="1"/>
    <col min="761" max="761" width="0" style="1022" hidden="1" customWidth="1"/>
    <col min="762" max="762" width="31.1796875" style="1022" customWidth="1"/>
    <col min="763" max="1012" width="11.453125" style="1022"/>
    <col min="1013" max="1013" width="35.81640625" style="1022" customWidth="1"/>
    <col min="1014" max="1014" width="18.7265625" style="1022" customWidth="1"/>
    <col min="1015" max="1015" width="19.453125" style="1022" customWidth="1"/>
    <col min="1016" max="1016" width="32.7265625" style="1022" customWidth="1"/>
    <col min="1017" max="1017" width="0" style="1022" hidden="1" customWidth="1"/>
    <col min="1018" max="1018" width="31.1796875" style="1022" customWidth="1"/>
    <col min="1019" max="1268" width="11.453125" style="1022"/>
    <col min="1269" max="1269" width="35.81640625" style="1022" customWidth="1"/>
    <col min="1270" max="1270" width="18.7265625" style="1022" customWidth="1"/>
    <col min="1271" max="1271" width="19.453125" style="1022" customWidth="1"/>
    <col min="1272" max="1272" width="32.7265625" style="1022" customWidth="1"/>
    <col min="1273" max="1273" width="0" style="1022" hidden="1" customWidth="1"/>
    <col min="1274" max="1274" width="31.1796875" style="1022" customWidth="1"/>
    <col min="1275" max="1524" width="11.453125" style="1022"/>
    <col min="1525" max="1525" width="35.81640625" style="1022" customWidth="1"/>
    <col min="1526" max="1526" width="18.7265625" style="1022" customWidth="1"/>
    <col min="1527" max="1527" width="19.453125" style="1022" customWidth="1"/>
    <col min="1528" max="1528" width="32.7265625" style="1022" customWidth="1"/>
    <col min="1529" max="1529" width="0" style="1022" hidden="1" customWidth="1"/>
    <col min="1530" max="1530" width="31.1796875" style="1022" customWidth="1"/>
    <col min="1531" max="1780" width="11.453125" style="1022"/>
    <col min="1781" max="1781" width="35.81640625" style="1022" customWidth="1"/>
    <col min="1782" max="1782" width="18.7265625" style="1022" customWidth="1"/>
    <col min="1783" max="1783" width="19.453125" style="1022" customWidth="1"/>
    <col min="1784" max="1784" width="32.7265625" style="1022" customWidth="1"/>
    <col min="1785" max="1785" width="0" style="1022" hidden="1" customWidth="1"/>
    <col min="1786" max="1786" width="31.1796875" style="1022" customWidth="1"/>
    <col min="1787" max="2036" width="11.453125" style="1022"/>
    <col min="2037" max="2037" width="35.81640625" style="1022" customWidth="1"/>
    <col min="2038" max="2038" width="18.7265625" style="1022" customWidth="1"/>
    <col min="2039" max="2039" width="19.453125" style="1022" customWidth="1"/>
    <col min="2040" max="2040" width="32.7265625" style="1022" customWidth="1"/>
    <col min="2041" max="2041" width="0" style="1022" hidden="1" customWidth="1"/>
    <col min="2042" max="2042" width="31.1796875" style="1022" customWidth="1"/>
    <col min="2043" max="2292" width="11.453125" style="1022"/>
    <col min="2293" max="2293" width="35.81640625" style="1022" customWidth="1"/>
    <col min="2294" max="2294" width="18.7265625" style="1022" customWidth="1"/>
    <col min="2295" max="2295" width="19.453125" style="1022" customWidth="1"/>
    <col min="2296" max="2296" width="32.7265625" style="1022" customWidth="1"/>
    <col min="2297" max="2297" width="0" style="1022" hidden="1" customWidth="1"/>
    <col min="2298" max="2298" width="31.1796875" style="1022" customWidth="1"/>
    <col min="2299" max="2548" width="11.453125" style="1022"/>
    <col min="2549" max="2549" width="35.81640625" style="1022" customWidth="1"/>
    <col min="2550" max="2550" width="18.7265625" style="1022" customWidth="1"/>
    <col min="2551" max="2551" width="19.453125" style="1022" customWidth="1"/>
    <col min="2552" max="2552" width="32.7265625" style="1022" customWidth="1"/>
    <col min="2553" max="2553" width="0" style="1022" hidden="1" customWidth="1"/>
    <col min="2554" max="2554" width="31.1796875" style="1022" customWidth="1"/>
    <col min="2555" max="2804" width="11.453125" style="1022"/>
    <col min="2805" max="2805" width="35.81640625" style="1022" customWidth="1"/>
    <col min="2806" max="2806" width="18.7265625" style="1022" customWidth="1"/>
    <col min="2807" max="2807" width="19.453125" style="1022" customWidth="1"/>
    <col min="2808" max="2808" width="32.7265625" style="1022" customWidth="1"/>
    <col min="2809" max="2809" width="0" style="1022" hidden="1" customWidth="1"/>
    <col min="2810" max="2810" width="31.1796875" style="1022" customWidth="1"/>
    <col min="2811" max="3060" width="11.453125" style="1022"/>
    <col min="3061" max="3061" width="35.81640625" style="1022" customWidth="1"/>
    <col min="3062" max="3062" width="18.7265625" style="1022" customWidth="1"/>
    <col min="3063" max="3063" width="19.453125" style="1022" customWidth="1"/>
    <col min="3064" max="3064" width="32.7265625" style="1022" customWidth="1"/>
    <col min="3065" max="3065" width="0" style="1022" hidden="1" customWidth="1"/>
    <col min="3066" max="3066" width="31.1796875" style="1022" customWidth="1"/>
    <col min="3067" max="3316" width="11.453125" style="1022"/>
    <col min="3317" max="3317" width="35.81640625" style="1022" customWidth="1"/>
    <col min="3318" max="3318" width="18.7265625" style="1022" customWidth="1"/>
    <col min="3319" max="3319" width="19.453125" style="1022" customWidth="1"/>
    <col min="3320" max="3320" width="32.7265625" style="1022" customWidth="1"/>
    <col min="3321" max="3321" width="0" style="1022" hidden="1" customWidth="1"/>
    <col min="3322" max="3322" width="31.1796875" style="1022" customWidth="1"/>
    <col min="3323" max="3572" width="11.453125" style="1022"/>
    <col min="3573" max="3573" width="35.81640625" style="1022" customWidth="1"/>
    <col min="3574" max="3574" width="18.7265625" style="1022" customWidth="1"/>
    <col min="3575" max="3575" width="19.453125" style="1022" customWidth="1"/>
    <col min="3576" max="3576" width="32.7265625" style="1022" customWidth="1"/>
    <col min="3577" max="3577" width="0" style="1022" hidden="1" customWidth="1"/>
    <col min="3578" max="3578" width="31.1796875" style="1022" customWidth="1"/>
    <col min="3579" max="3828" width="11.453125" style="1022"/>
    <col min="3829" max="3829" width="35.81640625" style="1022" customWidth="1"/>
    <col min="3830" max="3830" width="18.7265625" style="1022" customWidth="1"/>
    <col min="3831" max="3831" width="19.453125" style="1022" customWidth="1"/>
    <col min="3832" max="3832" width="32.7265625" style="1022" customWidth="1"/>
    <col min="3833" max="3833" width="0" style="1022" hidden="1" customWidth="1"/>
    <col min="3834" max="3834" width="31.1796875" style="1022" customWidth="1"/>
    <col min="3835" max="4084" width="11.453125" style="1022"/>
    <col min="4085" max="4085" width="35.81640625" style="1022" customWidth="1"/>
    <col min="4086" max="4086" width="18.7265625" style="1022" customWidth="1"/>
    <col min="4087" max="4087" width="19.453125" style="1022" customWidth="1"/>
    <col min="4088" max="4088" width="32.7265625" style="1022" customWidth="1"/>
    <col min="4089" max="4089" width="0" style="1022" hidden="1" customWidth="1"/>
    <col min="4090" max="4090" width="31.1796875" style="1022" customWidth="1"/>
    <col min="4091" max="4340" width="11.453125" style="1022"/>
    <col min="4341" max="4341" width="35.81640625" style="1022" customWidth="1"/>
    <col min="4342" max="4342" width="18.7265625" style="1022" customWidth="1"/>
    <col min="4343" max="4343" width="19.453125" style="1022" customWidth="1"/>
    <col min="4344" max="4344" width="32.7265625" style="1022" customWidth="1"/>
    <col min="4345" max="4345" width="0" style="1022" hidden="1" customWidth="1"/>
    <col min="4346" max="4346" width="31.1796875" style="1022" customWidth="1"/>
    <col min="4347" max="4596" width="11.453125" style="1022"/>
    <col min="4597" max="4597" width="35.81640625" style="1022" customWidth="1"/>
    <col min="4598" max="4598" width="18.7265625" style="1022" customWidth="1"/>
    <col min="4599" max="4599" width="19.453125" style="1022" customWidth="1"/>
    <col min="4600" max="4600" width="32.7265625" style="1022" customWidth="1"/>
    <col min="4601" max="4601" width="0" style="1022" hidden="1" customWidth="1"/>
    <col min="4602" max="4602" width="31.1796875" style="1022" customWidth="1"/>
    <col min="4603" max="4852" width="11.453125" style="1022"/>
    <col min="4853" max="4853" width="35.81640625" style="1022" customWidth="1"/>
    <col min="4854" max="4854" width="18.7265625" style="1022" customWidth="1"/>
    <col min="4855" max="4855" width="19.453125" style="1022" customWidth="1"/>
    <col min="4856" max="4856" width="32.7265625" style="1022" customWidth="1"/>
    <col min="4857" max="4857" width="0" style="1022" hidden="1" customWidth="1"/>
    <col min="4858" max="4858" width="31.1796875" style="1022" customWidth="1"/>
    <col min="4859" max="5108" width="11.453125" style="1022"/>
    <col min="5109" max="5109" width="35.81640625" style="1022" customWidth="1"/>
    <col min="5110" max="5110" width="18.7265625" style="1022" customWidth="1"/>
    <col min="5111" max="5111" width="19.453125" style="1022" customWidth="1"/>
    <col min="5112" max="5112" width="32.7265625" style="1022" customWidth="1"/>
    <col min="5113" max="5113" width="0" style="1022" hidden="1" customWidth="1"/>
    <col min="5114" max="5114" width="31.1796875" style="1022" customWidth="1"/>
    <col min="5115" max="5364" width="11.453125" style="1022"/>
    <col min="5365" max="5365" width="35.81640625" style="1022" customWidth="1"/>
    <col min="5366" max="5366" width="18.7265625" style="1022" customWidth="1"/>
    <col min="5367" max="5367" width="19.453125" style="1022" customWidth="1"/>
    <col min="5368" max="5368" width="32.7265625" style="1022" customWidth="1"/>
    <col min="5369" max="5369" width="0" style="1022" hidden="1" customWidth="1"/>
    <col min="5370" max="5370" width="31.1796875" style="1022" customWidth="1"/>
    <col min="5371" max="5620" width="11.453125" style="1022"/>
    <col min="5621" max="5621" width="35.81640625" style="1022" customWidth="1"/>
    <col min="5622" max="5622" width="18.7265625" style="1022" customWidth="1"/>
    <col min="5623" max="5623" width="19.453125" style="1022" customWidth="1"/>
    <col min="5624" max="5624" width="32.7265625" style="1022" customWidth="1"/>
    <col min="5625" max="5625" width="0" style="1022" hidden="1" customWidth="1"/>
    <col min="5626" max="5626" width="31.1796875" style="1022" customWidth="1"/>
    <col min="5627" max="5876" width="11.453125" style="1022"/>
    <col min="5877" max="5877" width="35.81640625" style="1022" customWidth="1"/>
    <col min="5878" max="5878" width="18.7265625" style="1022" customWidth="1"/>
    <col min="5879" max="5879" width="19.453125" style="1022" customWidth="1"/>
    <col min="5880" max="5880" width="32.7265625" style="1022" customWidth="1"/>
    <col min="5881" max="5881" width="0" style="1022" hidden="1" customWidth="1"/>
    <col min="5882" max="5882" width="31.1796875" style="1022" customWidth="1"/>
    <col min="5883" max="6132" width="11.453125" style="1022"/>
    <col min="6133" max="6133" width="35.81640625" style="1022" customWidth="1"/>
    <col min="6134" max="6134" width="18.7265625" style="1022" customWidth="1"/>
    <col min="6135" max="6135" width="19.453125" style="1022" customWidth="1"/>
    <col min="6136" max="6136" width="32.7265625" style="1022" customWidth="1"/>
    <col min="6137" max="6137" width="0" style="1022" hidden="1" customWidth="1"/>
    <col min="6138" max="6138" width="31.1796875" style="1022" customWidth="1"/>
    <col min="6139" max="6388" width="11.453125" style="1022"/>
    <col min="6389" max="6389" width="35.81640625" style="1022" customWidth="1"/>
    <col min="6390" max="6390" width="18.7265625" style="1022" customWidth="1"/>
    <col min="6391" max="6391" width="19.453125" style="1022" customWidth="1"/>
    <col min="6392" max="6392" width="32.7265625" style="1022" customWidth="1"/>
    <col min="6393" max="6393" width="0" style="1022" hidden="1" customWidth="1"/>
    <col min="6394" max="6394" width="31.1796875" style="1022" customWidth="1"/>
    <col min="6395" max="6644" width="11.453125" style="1022"/>
    <col min="6645" max="6645" width="35.81640625" style="1022" customWidth="1"/>
    <col min="6646" max="6646" width="18.7265625" style="1022" customWidth="1"/>
    <col min="6647" max="6647" width="19.453125" style="1022" customWidth="1"/>
    <col min="6648" max="6648" width="32.7265625" style="1022" customWidth="1"/>
    <col min="6649" max="6649" width="0" style="1022" hidden="1" customWidth="1"/>
    <col min="6650" max="6650" width="31.1796875" style="1022" customWidth="1"/>
    <col min="6651" max="6900" width="11.453125" style="1022"/>
    <col min="6901" max="6901" width="35.81640625" style="1022" customWidth="1"/>
    <col min="6902" max="6902" width="18.7265625" style="1022" customWidth="1"/>
    <col min="6903" max="6903" width="19.453125" style="1022" customWidth="1"/>
    <col min="6904" max="6904" width="32.7265625" style="1022" customWidth="1"/>
    <col min="6905" max="6905" width="0" style="1022" hidden="1" customWidth="1"/>
    <col min="6906" max="6906" width="31.1796875" style="1022" customWidth="1"/>
    <col min="6907" max="7156" width="11.453125" style="1022"/>
    <col min="7157" max="7157" width="35.81640625" style="1022" customWidth="1"/>
    <col min="7158" max="7158" width="18.7265625" style="1022" customWidth="1"/>
    <col min="7159" max="7159" width="19.453125" style="1022" customWidth="1"/>
    <col min="7160" max="7160" width="32.7265625" style="1022" customWidth="1"/>
    <col min="7161" max="7161" width="0" style="1022" hidden="1" customWidth="1"/>
    <col min="7162" max="7162" width="31.1796875" style="1022" customWidth="1"/>
    <col min="7163" max="7412" width="11.453125" style="1022"/>
    <col min="7413" max="7413" width="35.81640625" style="1022" customWidth="1"/>
    <col min="7414" max="7414" width="18.7265625" style="1022" customWidth="1"/>
    <col min="7415" max="7415" width="19.453125" style="1022" customWidth="1"/>
    <col min="7416" max="7416" width="32.7265625" style="1022" customWidth="1"/>
    <col min="7417" max="7417" width="0" style="1022" hidden="1" customWidth="1"/>
    <col min="7418" max="7418" width="31.1796875" style="1022" customWidth="1"/>
    <col min="7419" max="7668" width="11.453125" style="1022"/>
    <col min="7669" max="7669" width="35.81640625" style="1022" customWidth="1"/>
    <col min="7670" max="7670" width="18.7265625" style="1022" customWidth="1"/>
    <col min="7671" max="7671" width="19.453125" style="1022" customWidth="1"/>
    <col min="7672" max="7672" width="32.7265625" style="1022" customWidth="1"/>
    <col min="7673" max="7673" width="0" style="1022" hidden="1" customWidth="1"/>
    <col min="7674" max="7674" width="31.1796875" style="1022" customWidth="1"/>
    <col min="7675" max="7924" width="11.453125" style="1022"/>
    <col min="7925" max="7925" width="35.81640625" style="1022" customWidth="1"/>
    <col min="7926" max="7926" width="18.7265625" style="1022" customWidth="1"/>
    <col min="7927" max="7927" width="19.453125" style="1022" customWidth="1"/>
    <col min="7928" max="7928" width="32.7265625" style="1022" customWidth="1"/>
    <col min="7929" max="7929" width="0" style="1022" hidden="1" customWidth="1"/>
    <col min="7930" max="7930" width="31.1796875" style="1022" customWidth="1"/>
    <col min="7931" max="8180" width="11.453125" style="1022"/>
    <col min="8181" max="8181" width="35.81640625" style="1022" customWidth="1"/>
    <col min="8182" max="8182" width="18.7265625" style="1022" customWidth="1"/>
    <col min="8183" max="8183" width="19.453125" style="1022" customWidth="1"/>
    <col min="8184" max="8184" width="32.7265625" style="1022" customWidth="1"/>
    <col min="8185" max="8185" width="0" style="1022" hidden="1" customWidth="1"/>
    <col min="8186" max="8186" width="31.1796875" style="1022" customWidth="1"/>
    <col min="8187" max="8436" width="11.453125" style="1022"/>
    <col min="8437" max="8437" width="35.81640625" style="1022" customWidth="1"/>
    <col min="8438" max="8438" width="18.7265625" style="1022" customWidth="1"/>
    <col min="8439" max="8439" width="19.453125" style="1022" customWidth="1"/>
    <col min="8440" max="8440" width="32.7265625" style="1022" customWidth="1"/>
    <col min="8441" max="8441" width="0" style="1022" hidden="1" customWidth="1"/>
    <col min="8442" max="8442" width="31.1796875" style="1022" customWidth="1"/>
    <col min="8443" max="8692" width="11.453125" style="1022"/>
    <col min="8693" max="8693" width="35.81640625" style="1022" customWidth="1"/>
    <col min="8694" max="8694" width="18.7265625" style="1022" customWidth="1"/>
    <col min="8695" max="8695" width="19.453125" style="1022" customWidth="1"/>
    <col min="8696" max="8696" width="32.7265625" style="1022" customWidth="1"/>
    <col min="8697" max="8697" width="0" style="1022" hidden="1" customWidth="1"/>
    <col min="8698" max="8698" width="31.1796875" style="1022" customWidth="1"/>
    <col min="8699" max="8948" width="11.453125" style="1022"/>
    <col min="8949" max="8949" width="35.81640625" style="1022" customWidth="1"/>
    <col min="8950" max="8950" width="18.7265625" style="1022" customWidth="1"/>
    <col min="8951" max="8951" width="19.453125" style="1022" customWidth="1"/>
    <col min="8952" max="8952" width="32.7265625" style="1022" customWidth="1"/>
    <col min="8953" max="8953" width="0" style="1022" hidden="1" customWidth="1"/>
    <col min="8954" max="8954" width="31.1796875" style="1022" customWidth="1"/>
    <col min="8955" max="9204" width="11.453125" style="1022"/>
    <col min="9205" max="9205" width="35.81640625" style="1022" customWidth="1"/>
    <col min="9206" max="9206" width="18.7265625" style="1022" customWidth="1"/>
    <col min="9207" max="9207" width="19.453125" style="1022" customWidth="1"/>
    <col min="9208" max="9208" width="32.7265625" style="1022" customWidth="1"/>
    <col min="9209" max="9209" width="0" style="1022" hidden="1" customWidth="1"/>
    <col min="9210" max="9210" width="31.1796875" style="1022" customWidth="1"/>
    <col min="9211" max="9460" width="11.453125" style="1022"/>
    <col min="9461" max="9461" width="35.81640625" style="1022" customWidth="1"/>
    <col min="9462" max="9462" width="18.7265625" style="1022" customWidth="1"/>
    <col min="9463" max="9463" width="19.453125" style="1022" customWidth="1"/>
    <col min="9464" max="9464" width="32.7265625" style="1022" customWidth="1"/>
    <col min="9465" max="9465" width="0" style="1022" hidden="1" customWidth="1"/>
    <col min="9466" max="9466" width="31.1796875" style="1022" customWidth="1"/>
    <col min="9467" max="9716" width="11.453125" style="1022"/>
    <col min="9717" max="9717" width="35.81640625" style="1022" customWidth="1"/>
    <col min="9718" max="9718" width="18.7265625" style="1022" customWidth="1"/>
    <col min="9719" max="9719" width="19.453125" style="1022" customWidth="1"/>
    <col min="9720" max="9720" width="32.7265625" style="1022" customWidth="1"/>
    <col min="9721" max="9721" width="0" style="1022" hidden="1" customWidth="1"/>
    <col min="9722" max="9722" width="31.1796875" style="1022" customWidth="1"/>
    <col min="9723" max="9972" width="11.453125" style="1022"/>
    <col min="9973" max="9973" width="35.81640625" style="1022" customWidth="1"/>
    <col min="9974" max="9974" width="18.7265625" style="1022" customWidth="1"/>
    <col min="9975" max="9975" width="19.453125" style="1022" customWidth="1"/>
    <col min="9976" max="9976" width="32.7265625" style="1022" customWidth="1"/>
    <col min="9977" max="9977" width="0" style="1022" hidden="1" customWidth="1"/>
    <col min="9978" max="9978" width="31.1796875" style="1022" customWidth="1"/>
    <col min="9979" max="10228" width="11.453125" style="1022"/>
    <col min="10229" max="10229" width="35.81640625" style="1022" customWidth="1"/>
    <col min="10230" max="10230" width="18.7265625" style="1022" customWidth="1"/>
    <col min="10231" max="10231" width="19.453125" style="1022" customWidth="1"/>
    <col min="10232" max="10232" width="32.7265625" style="1022" customWidth="1"/>
    <col min="10233" max="10233" width="0" style="1022" hidden="1" customWidth="1"/>
    <col min="10234" max="10234" width="31.1796875" style="1022" customWidth="1"/>
    <col min="10235" max="10484" width="11.453125" style="1022"/>
    <col min="10485" max="10485" width="35.81640625" style="1022" customWidth="1"/>
    <col min="10486" max="10486" width="18.7265625" style="1022" customWidth="1"/>
    <col min="10487" max="10487" width="19.453125" style="1022" customWidth="1"/>
    <col min="10488" max="10488" width="32.7265625" style="1022" customWidth="1"/>
    <col min="10489" max="10489" width="0" style="1022" hidden="1" customWidth="1"/>
    <col min="10490" max="10490" width="31.1796875" style="1022" customWidth="1"/>
    <col min="10491" max="10740" width="11.453125" style="1022"/>
    <col min="10741" max="10741" width="35.81640625" style="1022" customWidth="1"/>
    <col min="10742" max="10742" width="18.7265625" style="1022" customWidth="1"/>
    <col min="10743" max="10743" width="19.453125" style="1022" customWidth="1"/>
    <col min="10744" max="10744" width="32.7265625" style="1022" customWidth="1"/>
    <col min="10745" max="10745" width="0" style="1022" hidden="1" customWidth="1"/>
    <col min="10746" max="10746" width="31.1796875" style="1022" customWidth="1"/>
    <col min="10747" max="10996" width="11.453125" style="1022"/>
    <col min="10997" max="10997" width="35.81640625" style="1022" customWidth="1"/>
    <col min="10998" max="10998" width="18.7265625" style="1022" customWidth="1"/>
    <col min="10999" max="10999" width="19.453125" style="1022" customWidth="1"/>
    <col min="11000" max="11000" width="32.7265625" style="1022" customWidth="1"/>
    <col min="11001" max="11001" width="0" style="1022" hidden="1" customWidth="1"/>
    <col min="11002" max="11002" width="31.1796875" style="1022" customWidth="1"/>
    <col min="11003" max="11252" width="11.453125" style="1022"/>
    <col min="11253" max="11253" width="35.81640625" style="1022" customWidth="1"/>
    <col min="11254" max="11254" width="18.7265625" style="1022" customWidth="1"/>
    <col min="11255" max="11255" width="19.453125" style="1022" customWidth="1"/>
    <col min="11256" max="11256" width="32.7265625" style="1022" customWidth="1"/>
    <col min="11257" max="11257" width="0" style="1022" hidden="1" customWidth="1"/>
    <col min="11258" max="11258" width="31.1796875" style="1022" customWidth="1"/>
    <col min="11259" max="11508" width="11.453125" style="1022"/>
    <col min="11509" max="11509" width="35.81640625" style="1022" customWidth="1"/>
    <col min="11510" max="11510" width="18.7265625" style="1022" customWidth="1"/>
    <col min="11511" max="11511" width="19.453125" style="1022" customWidth="1"/>
    <col min="11512" max="11512" width="32.7265625" style="1022" customWidth="1"/>
    <col min="11513" max="11513" width="0" style="1022" hidden="1" customWidth="1"/>
    <col min="11514" max="11514" width="31.1796875" style="1022" customWidth="1"/>
    <col min="11515" max="11764" width="11.453125" style="1022"/>
    <col min="11765" max="11765" width="35.81640625" style="1022" customWidth="1"/>
    <col min="11766" max="11766" width="18.7265625" style="1022" customWidth="1"/>
    <col min="11767" max="11767" width="19.453125" style="1022" customWidth="1"/>
    <col min="11768" max="11768" width="32.7265625" style="1022" customWidth="1"/>
    <col min="11769" max="11769" width="0" style="1022" hidden="1" customWidth="1"/>
    <col min="11770" max="11770" width="31.1796875" style="1022" customWidth="1"/>
    <col min="11771" max="12020" width="11.453125" style="1022"/>
    <col min="12021" max="12021" width="35.81640625" style="1022" customWidth="1"/>
    <col min="12022" max="12022" width="18.7265625" style="1022" customWidth="1"/>
    <col min="12023" max="12023" width="19.453125" style="1022" customWidth="1"/>
    <col min="12024" max="12024" width="32.7265625" style="1022" customWidth="1"/>
    <col min="12025" max="12025" width="0" style="1022" hidden="1" customWidth="1"/>
    <col min="12026" max="12026" width="31.1796875" style="1022" customWidth="1"/>
    <col min="12027" max="12276" width="11.453125" style="1022"/>
    <col min="12277" max="12277" width="35.81640625" style="1022" customWidth="1"/>
    <col min="12278" max="12278" width="18.7265625" style="1022" customWidth="1"/>
    <col min="12279" max="12279" width="19.453125" style="1022" customWidth="1"/>
    <col min="12280" max="12280" width="32.7265625" style="1022" customWidth="1"/>
    <col min="12281" max="12281" width="0" style="1022" hidden="1" customWidth="1"/>
    <col min="12282" max="12282" width="31.1796875" style="1022" customWidth="1"/>
    <col min="12283" max="12532" width="11.453125" style="1022"/>
    <col min="12533" max="12533" width="35.81640625" style="1022" customWidth="1"/>
    <col min="12534" max="12534" width="18.7265625" style="1022" customWidth="1"/>
    <col min="12535" max="12535" width="19.453125" style="1022" customWidth="1"/>
    <col min="12536" max="12536" width="32.7265625" style="1022" customWidth="1"/>
    <col min="12537" max="12537" width="0" style="1022" hidden="1" customWidth="1"/>
    <col min="12538" max="12538" width="31.1796875" style="1022" customWidth="1"/>
    <col min="12539" max="12788" width="11.453125" style="1022"/>
    <col min="12789" max="12789" width="35.81640625" style="1022" customWidth="1"/>
    <col min="12790" max="12790" width="18.7265625" style="1022" customWidth="1"/>
    <col min="12791" max="12791" width="19.453125" style="1022" customWidth="1"/>
    <col min="12792" max="12792" width="32.7265625" style="1022" customWidth="1"/>
    <col min="12793" max="12793" width="0" style="1022" hidden="1" customWidth="1"/>
    <col min="12794" max="12794" width="31.1796875" style="1022" customWidth="1"/>
    <col min="12795" max="13044" width="11.453125" style="1022"/>
    <col min="13045" max="13045" width="35.81640625" style="1022" customWidth="1"/>
    <col min="13046" max="13046" width="18.7265625" style="1022" customWidth="1"/>
    <col min="13047" max="13047" width="19.453125" style="1022" customWidth="1"/>
    <col min="13048" max="13048" width="32.7265625" style="1022" customWidth="1"/>
    <col min="13049" max="13049" width="0" style="1022" hidden="1" customWidth="1"/>
    <col min="13050" max="13050" width="31.1796875" style="1022" customWidth="1"/>
    <col min="13051" max="13300" width="11.453125" style="1022"/>
    <col min="13301" max="13301" width="35.81640625" style="1022" customWidth="1"/>
    <col min="13302" max="13302" width="18.7265625" style="1022" customWidth="1"/>
    <col min="13303" max="13303" width="19.453125" style="1022" customWidth="1"/>
    <col min="13304" max="13304" width="32.7265625" style="1022" customWidth="1"/>
    <col min="13305" max="13305" width="0" style="1022" hidden="1" customWidth="1"/>
    <col min="13306" max="13306" width="31.1796875" style="1022" customWidth="1"/>
    <col min="13307" max="13556" width="11.453125" style="1022"/>
    <col min="13557" max="13557" width="35.81640625" style="1022" customWidth="1"/>
    <col min="13558" max="13558" width="18.7265625" style="1022" customWidth="1"/>
    <col min="13559" max="13559" width="19.453125" style="1022" customWidth="1"/>
    <col min="13560" max="13560" width="32.7265625" style="1022" customWidth="1"/>
    <col min="13561" max="13561" width="0" style="1022" hidden="1" customWidth="1"/>
    <col min="13562" max="13562" width="31.1796875" style="1022" customWidth="1"/>
    <col min="13563" max="13812" width="11.453125" style="1022"/>
    <col min="13813" max="13813" width="35.81640625" style="1022" customWidth="1"/>
    <col min="13814" max="13814" width="18.7265625" style="1022" customWidth="1"/>
    <col min="13815" max="13815" width="19.453125" style="1022" customWidth="1"/>
    <col min="13816" max="13816" width="32.7265625" style="1022" customWidth="1"/>
    <col min="13817" max="13817" width="0" style="1022" hidden="1" customWidth="1"/>
    <col min="13818" max="13818" width="31.1796875" style="1022" customWidth="1"/>
    <col min="13819" max="14068" width="11.453125" style="1022"/>
    <col min="14069" max="14069" width="35.81640625" style="1022" customWidth="1"/>
    <col min="14070" max="14070" width="18.7265625" style="1022" customWidth="1"/>
    <col min="14071" max="14071" width="19.453125" style="1022" customWidth="1"/>
    <col min="14072" max="14072" width="32.7265625" style="1022" customWidth="1"/>
    <col min="14073" max="14073" width="0" style="1022" hidden="1" customWidth="1"/>
    <col min="14074" max="14074" width="31.1796875" style="1022" customWidth="1"/>
    <col min="14075" max="14324" width="11.453125" style="1022"/>
    <col min="14325" max="14325" width="35.81640625" style="1022" customWidth="1"/>
    <col min="14326" max="14326" width="18.7265625" style="1022" customWidth="1"/>
    <col min="14327" max="14327" width="19.453125" style="1022" customWidth="1"/>
    <col min="14328" max="14328" width="32.7265625" style="1022" customWidth="1"/>
    <col min="14329" max="14329" width="0" style="1022" hidden="1" customWidth="1"/>
    <col min="14330" max="14330" width="31.1796875" style="1022" customWidth="1"/>
    <col min="14331" max="14580" width="11.453125" style="1022"/>
    <col min="14581" max="14581" width="35.81640625" style="1022" customWidth="1"/>
    <col min="14582" max="14582" width="18.7265625" style="1022" customWidth="1"/>
    <col min="14583" max="14583" width="19.453125" style="1022" customWidth="1"/>
    <col min="14584" max="14584" width="32.7265625" style="1022" customWidth="1"/>
    <col min="14585" max="14585" width="0" style="1022" hidden="1" customWidth="1"/>
    <col min="14586" max="14586" width="31.1796875" style="1022" customWidth="1"/>
    <col min="14587" max="14836" width="11.453125" style="1022"/>
    <col min="14837" max="14837" width="35.81640625" style="1022" customWidth="1"/>
    <col min="14838" max="14838" width="18.7265625" style="1022" customWidth="1"/>
    <col min="14839" max="14839" width="19.453125" style="1022" customWidth="1"/>
    <col min="14840" max="14840" width="32.7265625" style="1022" customWidth="1"/>
    <col min="14841" max="14841" width="0" style="1022" hidden="1" customWidth="1"/>
    <col min="14842" max="14842" width="31.1796875" style="1022" customWidth="1"/>
    <col min="14843" max="15092" width="11.453125" style="1022"/>
    <col min="15093" max="15093" width="35.81640625" style="1022" customWidth="1"/>
    <col min="15094" max="15094" width="18.7265625" style="1022" customWidth="1"/>
    <col min="15095" max="15095" width="19.453125" style="1022" customWidth="1"/>
    <col min="15096" max="15096" width="32.7265625" style="1022" customWidth="1"/>
    <col min="15097" max="15097" width="0" style="1022" hidden="1" customWidth="1"/>
    <col min="15098" max="15098" width="31.1796875" style="1022" customWidth="1"/>
    <col min="15099" max="15348" width="11.453125" style="1022"/>
    <col min="15349" max="15349" width="35.81640625" style="1022" customWidth="1"/>
    <col min="15350" max="15350" width="18.7265625" style="1022" customWidth="1"/>
    <col min="15351" max="15351" width="19.453125" style="1022" customWidth="1"/>
    <col min="15352" max="15352" width="32.7265625" style="1022" customWidth="1"/>
    <col min="15353" max="15353" width="0" style="1022" hidden="1" customWidth="1"/>
    <col min="15354" max="15354" width="31.1796875" style="1022" customWidth="1"/>
    <col min="15355" max="15604" width="11.453125" style="1022"/>
    <col min="15605" max="15605" width="35.81640625" style="1022" customWidth="1"/>
    <col min="15606" max="15606" width="18.7265625" style="1022" customWidth="1"/>
    <col min="15607" max="15607" width="19.453125" style="1022" customWidth="1"/>
    <col min="15608" max="15608" width="32.7265625" style="1022" customWidth="1"/>
    <col min="15609" max="15609" width="0" style="1022" hidden="1" customWidth="1"/>
    <col min="15610" max="15610" width="31.1796875" style="1022" customWidth="1"/>
    <col min="15611" max="15860" width="11.453125" style="1022"/>
    <col min="15861" max="15861" width="35.81640625" style="1022" customWidth="1"/>
    <col min="15862" max="15862" width="18.7265625" style="1022" customWidth="1"/>
    <col min="15863" max="15863" width="19.453125" style="1022" customWidth="1"/>
    <col min="15864" max="15864" width="32.7265625" style="1022" customWidth="1"/>
    <col min="15865" max="15865" width="0" style="1022" hidden="1" customWidth="1"/>
    <col min="15866" max="15866" width="31.1796875" style="1022" customWidth="1"/>
    <col min="15867" max="16116" width="11.453125" style="1022"/>
    <col min="16117" max="16117" width="35.81640625" style="1022" customWidth="1"/>
    <col min="16118" max="16118" width="18.7265625" style="1022" customWidth="1"/>
    <col min="16119" max="16119" width="19.453125" style="1022" customWidth="1"/>
    <col min="16120" max="16120" width="32.7265625" style="1022" customWidth="1"/>
    <col min="16121" max="16121" width="0" style="1022" hidden="1" customWidth="1"/>
    <col min="16122" max="16122" width="31.1796875" style="1022" customWidth="1"/>
    <col min="16123" max="16371" width="11.453125" style="1022"/>
    <col min="16372" max="16376" width="11.453125" style="1022" customWidth="1"/>
    <col min="16377" max="16384" width="11.453125" style="1022"/>
  </cols>
  <sheetData>
    <row r="1" spans="1:6" s="1016" customFormat="1" ht="24.75" customHeight="1">
      <c r="A1" s="1015" t="s">
        <v>1393</v>
      </c>
      <c r="E1" s="1017" t="s">
        <v>1394</v>
      </c>
    </row>
    <row r="2" spans="1:6" s="1018" customFormat="1" ht="19" customHeight="1"/>
    <row r="3" spans="1:6" s="1019" customFormat="1" ht="19" customHeight="1">
      <c r="A3" s="1582" t="s">
        <v>1395</v>
      </c>
      <c r="B3" s="1583"/>
      <c r="C3" s="1995" t="s">
        <v>2174</v>
      </c>
      <c r="D3" s="1995"/>
      <c r="E3" s="1995"/>
      <c r="F3" s="1020"/>
    </row>
    <row r="4" spans="1:6" s="1021" customFormat="1" ht="20">
      <c r="A4" s="1015" t="s">
        <v>1934</v>
      </c>
      <c r="B4" s="1583"/>
      <c r="C4" s="1583"/>
      <c r="D4" s="1583"/>
      <c r="E4" s="1593" t="s">
        <v>2175</v>
      </c>
    </row>
    <row r="5" spans="1:6" s="1021" customFormat="1" ht="19" customHeight="1">
      <c r="A5" s="1583"/>
      <c r="B5" s="1583"/>
      <c r="C5" s="1583"/>
      <c r="D5" s="1583"/>
      <c r="E5" s="1583"/>
    </row>
    <row r="6" spans="1:6" s="1018" customFormat="1" ht="19" customHeight="1"/>
    <row r="7" spans="1:6" ht="15">
      <c r="A7" s="1293" t="s">
        <v>2309</v>
      </c>
      <c r="B7" s="1584" t="s">
        <v>1396</v>
      </c>
      <c r="C7" s="1584" t="s">
        <v>1397</v>
      </c>
      <c r="D7" s="1584" t="s">
        <v>16</v>
      </c>
      <c r="E7" s="1777" t="s">
        <v>2310</v>
      </c>
    </row>
    <row r="8" spans="1:6" ht="15.5">
      <c r="A8" s="1281"/>
      <c r="B8" s="1585" t="s">
        <v>1398</v>
      </c>
      <c r="C8" s="1585" t="s">
        <v>1399</v>
      </c>
      <c r="D8" s="1585" t="s">
        <v>15</v>
      </c>
      <c r="E8" s="1281"/>
    </row>
    <row r="9" spans="1:6" ht="14.25" customHeight="1">
      <c r="A9" s="1293"/>
      <c r="B9" s="1296"/>
      <c r="C9" s="1298"/>
      <c r="D9" s="1298"/>
      <c r="E9" s="1293"/>
    </row>
    <row r="10" spans="1:6" ht="27.65" customHeight="1">
      <c r="A10" s="1278" t="s">
        <v>1400</v>
      </c>
      <c r="B10" s="1283">
        <v>890</v>
      </c>
      <c r="C10" s="1283">
        <v>40</v>
      </c>
      <c r="D10" s="1284">
        <v>930</v>
      </c>
      <c r="E10" s="1282" t="s">
        <v>1401</v>
      </c>
    </row>
    <row r="11" spans="1:6" ht="27.65" customHeight="1">
      <c r="A11" s="1278" t="s">
        <v>1402</v>
      </c>
      <c r="B11" s="1283">
        <v>635</v>
      </c>
      <c r="C11" s="1283">
        <v>34</v>
      </c>
      <c r="D11" s="1284">
        <v>669</v>
      </c>
      <c r="E11" s="1282" t="s">
        <v>55</v>
      </c>
    </row>
    <row r="12" spans="1:6" ht="27.65" customHeight="1">
      <c r="A12" s="1278" t="s">
        <v>1403</v>
      </c>
      <c r="B12" s="1283">
        <v>773</v>
      </c>
      <c r="C12" s="1283">
        <v>48</v>
      </c>
      <c r="D12" s="1284">
        <v>821</v>
      </c>
      <c r="E12" s="1282" t="s">
        <v>1404</v>
      </c>
    </row>
    <row r="13" spans="1:6" ht="27.65" customHeight="1">
      <c r="A13" s="1279" t="s">
        <v>1405</v>
      </c>
      <c r="B13" s="1283">
        <v>895</v>
      </c>
      <c r="C13" s="1283">
        <v>32</v>
      </c>
      <c r="D13" s="1284">
        <v>927</v>
      </c>
      <c r="E13" s="1282" t="s">
        <v>1406</v>
      </c>
      <c r="F13" s="1025"/>
    </row>
    <row r="14" spans="1:6" ht="27.65" customHeight="1">
      <c r="A14" s="1278" t="s">
        <v>1407</v>
      </c>
      <c r="B14" s="1283">
        <v>605</v>
      </c>
      <c r="C14" s="1283">
        <v>25</v>
      </c>
      <c r="D14" s="1284">
        <v>630</v>
      </c>
      <c r="E14" s="1282" t="s">
        <v>1408</v>
      </c>
      <c r="F14" s="1025"/>
    </row>
    <row r="15" spans="1:6" ht="27.65" customHeight="1">
      <c r="A15" s="1278" t="s">
        <v>121</v>
      </c>
      <c r="B15" s="1283">
        <v>1073</v>
      </c>
      <c r="C15" s="1283">
        <v>70</v>
      </c>
      <c r="D15" s="1284">
        <v>1143</v>
      </c>
      <c r="E15" s="1282" t="s">
        <v>1409</v>
      </c>
      <c r="F15" s="1025"/>
    </row>
    <row r="16" spans="1:6" ht="27.65" customHeight="1">
      <c r="A16" s="1278" t="s">
        <v>141</v>
      </c>
      <c r="B16" s="1283">
        <v>1140</v>
      </c>
      <c r="C16" s="1283">
        <v>43</v>
      </c>
      <c r="D16" s="1284">
        <v>1183</v>
      </c>
      <c r="E16" s="1282" t="s">
        <v>1947</v>
      </c>
      <c r="F16" s="1025"/>
    </row>
    <row r="17" spans="1:6" ht="27.65" customHeight="1">
      <c r="A17" s="1278" t="s">
        <v>158</v>
      </c>
      <c r="B17" s="1283">
        <v>579</v>
      </c>
      <c r="C17" s="1283">
        <v>33</v>
      </c>
      <c r="D17" s="1284">
        <v>612</v>
      </c>
      <c r="E17" s="1282" t="s">
        <v>717</v>
      </c>
      <c r="F17" s="1025"/>
    </row>
    <row r="18" spans="1:6" ht="27.65" customHeight="1">
      <c r="A18" s="1280" t="s">
        <v>1410</v>
      </c>
      <c r="B18" s="1283">
        <v>520</v>
      </c>
      <c r="C18" s="1283">
        <v>34</v>
      </c>
      <c r="D18" s="1284">
        <v>554</v>
      </c>
      <c r="E18" s="1282" t="s">
        <v>1411</v>
      </c>
      <c r="F18" s="1025"/>
    </row>
    <row r="19" spans="1:6" ht="27.65" customHeight="1">
      <c r="A19" s="1281" t="s">
        <v>1412</v>
      </c>
      <c r="B19" s="1283">
        <v>96</v>
      </c>
      <c r="C19" s="1283">
        <v>20</v>
      </c>
      <c r="D19" s="1284">
        <v>116</v>
      </c>
      <c r="E19" s="1281" t="s">
        <v>1413</v>
      </c>
      <c r="F19" s="1025"/>
    </row>
    <row r="20" spans="1:6" ht="27.65" customHeight="1">
      <c r="A20" s="1280" t="s">
        <v>194</v>
      </c>
      <c r="B20" s="1283">
        <v>58</v>
      </c>
      <c r="C20" s="1283">
        <v>15</v>
      </c>
      <c r="D20" s="1284">
        <v>73</v>
      </c>
      <c r="E20" s="1282" t="s">
        <v>1415</v>
      </c>
      <c r="F20" s="1025"/>
    </row>
    <row r="21" spans="1:6" ht="27.65" customHeight="1">
      <c r="A21" s="1280" t="s">
        <v>2549</v>
      </c>
      <c r="B21" s="1283">
        <v>36</v>
      </c>
      <c r="C21" s="1283">
        <v>6</v>
      </c>
      <c r="D21" s="1284">
        <v>42</v>
      </c>
      <c r="E21" s="1282" t="s">
        <v>1416</v>
      </c>
      <c r="F21" s="1025"/>
    </row>
    <row r="22" spans="1:6" ht="18" customHeight="1">
      <c r="A22" s="1278"/>
      <c r="B22" s="1296"/>
      <c r="C22" s="1586"/>
      <c r="D22" s="1586"/>
      <c r="E22" s="1282"/>
      <c r="F22" s="1025"/>
    </row>
    <row r="23" spans="1:6" ht="18" customHeight="1">
      <c r="A23" s="1293" t="s">
        <v>15</v>
      </c>
      <c r="B23" s="1587">
        <f>SUM(B10:B21)</f>
        <v>7300</v>
      </c>
      <c r="C23" s="1587">
        <f>SUM(C10:C21)</f>
        <v>400</v>
      </c>
      <c r="D23" s="1587">
        <f>SUM(D10:D21)</f>
        <v>7700</v>
      </c>
      <c r="E23" s="1294" t="s">
        <v>16</v>
      </c>
      <c r="F23" s="1025"/>
    </row>
    <row r="24" spans="1:6" ht="18" customHeight="1">
      <c r="A24" s="1276"/>
      <c r="B24" s="1275"/>
      <c r="C24" s="1277"/>
      <c r="D24" s="1277"/>
      <c r="E24" s="1024"/>
      <c r="F24" s="1025"/>
    </row>
    <row r="25" spans="1:6" ht="18" customHeight="1">
      <c r="A25" s="54"/>
      <c r="B25" s="1023"/>
      <c r="C25" s="1026"/>
      <c r="D25" s="1026"/>
      <c r="E25" s="1024"/>
      <c r="F25" s="1025"/>
    </row>
    <row r="26" spans="1:6" ht="18" customHeight="1">
      <c r="A26" s="60"/>
      <c r="B26" s="1023"/>
      <c r="C26" s="1026"/>
      <c r="D26" s="1026"/>
      <c r="E26" s="1024"/>
      <c r="F26" s="1025"/>
    </row>
    <row r="27" spans="1:6" ht="18" customHeight="1">
      <c r="A27" s="54"/>
      <c r="B27" s="1023"/>
      <c r="C27" s="1026"/>
      <c r="D27" s="1026"/>
      <c r="E27" s="1024"/>
      <c r="F27" s="1025"/>
    </row>
    <row r="28" spans="1:6" ht="18" customHeight="1">
      <c r="F28" s="1025"/>
    </row>
    <row r="29" spans="1:6" ht="18" customHeight="1"/>
    <row r="30" spans="1:6" ht="16" customHeight="1">
      <c r="A30" s="1028"/>
      <c r="B30" s="1029"/>
      <c r="C30" s="1030"/>
      <c r="D30" s="1030"/>
      <c r="E30" s="1031"/>
    </row>
    <row r="31" spans="1:6" ht="16" customHeight="1">
      <c r="A31" s="1028"/>
      <c r="B31" s="1029"/>
      <c r="C31" s="1030"/>
      <c r="D31" s="1030"/>
      <c r="E31" s="1031"/>
    </row>
    <row r="32" spans="1:6" ht="16" customHeight="1">
      <c r="A32" s="1028"/>
      <c r="B32" s="1029"/>
      <c r="C32" s="1030"/>
      <c r="D32" s="1030"/>
      <c r="E32" s="1031"/>
    </row>
    <row r="33" spans="1:5" ht="16" customHeight="1">
      <c r="A33" s="1028"/>
      <c r="B33" s="1029"/>
      <c r="C33" s="1030"/>
      <c r="D33" s="1030"/>
      <c r="E33" s="1031"/>
    </row>
    <row r="34" spans="1:5" ht="16" customHeight="1">
      <c r="A34" s="1028"/>
      <c r="B34" s="1029"/>
      <c r="C34" s="1030"/>
      <c r="D34" s="1030"/>
      <c r="E34" s="1031"/>
    </row>
    <row r="35" spans="1:5" ht="16" customHeight="1">
      <c r="A35" s="1028"/>
      <c r="B35" s="1029"/>
      <c r="C35" s="1030"/>
      <c r="D35" s="1030"/>
      <c r="E35" s="1031"/>
    </row>
    <row r="36" spans="1:5" ht="16" customHeight="1">
      <c r="A36" s="1028"/>
      <c r="B36" s="1029"/>
      <c r="C36" s="1030"/>
      <c r="D36" s="1030"/>
      <c r="E36" s="1031"/>
    </row>
    <row r="37" spans="1:5" ht="16" customHeight="1">
      <c r="A37" s="1028"/>
      <c r="B37" s="1029"/>
      <c r="C37" s="1023"/>
      <c r="D37" s="1023"/>
      <c r="E37" s="1031"/>
    </row>
    <row r="38" spans="1:5" ht="16" customHeight="1">
      <c r="A38" s="1028"/>
      <c r="B38" s="1029"/>
      <c r="C38" s="1030"/>
      <c r="D38" s="1030"/>
      <c r="E38" s="1031"/>
    </row>
    <row r="39" spans="1:5" ht="16" customHeight="1">
      <c r="A39" s="1028"/>
      <c r="B39" s="1029"/>
      <c r="C39" s="1023"/>
      <c r="D39" s="1023"/>
      <c r="E39" s="1031"/>
    </row>
    <row r="40" spans="1:5" ht="14">
      <c r="A40" s="1032"/>
      <c r="B40" s="1032"/>
    </row>
    <row r="41" spans="1:5" ht="14">
      <c r="A41" s="1032"/>
      <c r="B41" s="1032"/>
    </row>
    <row r="42" spans="1:5" ht="14">
      <c r="A42" s="1032"/>
      <c r="B42" s="1032"/>
    </row>
    <row r="43" spans="1:5" s="1018" customFormat="1" ht="12.75" customHeight="1">
      <c r="A43" s="31" t="s">
        <v>1873</v>
      </c>
      <c r="B43" s="31"/>
      <c r="C43" s="31"/>
      <c r="D43" s="31"/>
      <c r="E43" s="32" t="s">
        <v>1872</v>
      </c>
    </row>
    <row r="44" spans="1:5" ht="14">
      <c r="A44" s="1032"/>
      <c r="B44" s="1032"/>
    </row>
    <row r="45" spans="1:5" ht="14">
      <c r="A45" s="1032"/>
      <c r="B45" s="1032"/>
    </row>
    <row r="46" spans="1:5" ht="14">
      <c r="A46" s="1032"/>
      <c r="B46" s="1032"/>
    </row>
    <row r="47" spans="1:5" s="1018" customFormat="1" ht="12.75" customHeight="1">
      <c r="A47" s="1033"/>
      <c r="B47" s="1034"/>
      <c r="C47" s="1020"/>
      <c r="D47" s="1020"/>
      <c r="E47" s="1034"/>
    </row>
    <row r="48" spans="1:5" s="1018" customFormat="1" ht="12.75" customHeight="1"/>
    <row r="64" spans="1:1">
      <c r="A64" s="1035"/>
    </row>
    <row r="67" spans="1:1">
      <c r="A67" s="1035"/>
    </row>
  </sheetData>
  <mergeCells count="1">
    <mergeCell ref="C3:E3"/>
  </mergeCells>
  <pageMargins left="0.78740157480314965" right="0.78740157480314965" top="1.1811023622047245" bottom="0.98425196850393704" header="0.51181102362204722" footer="0.51181102362204722"/>
  <pageSetup paperSize="9" scale="80" orientation="portrait" horizontalDpi="1200" verticalDpi="1200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syncVertical="1" syncRef="A8">
    <tabColor rgb="FFFFFF00"/>
  </sheetPr>
  <dimension ref="A1:E39"/>
  <sheetViews>
    <sheetView showGridLines="0" view="pageLayout" topLeftCell="A8" zoomScale="70" zoomScalePageLayoutView="70" workbookViewId="0">
      <selection activeCell="F15" sqref="F15"/>
    </sheetView>
  </sheetViews>
  <sheetFormatPr defaultColWidth="11" defaultRowHeight="13"/>
  <cols>
    <col min="1" max="1" width="34.7265625" style="1039" customWidth="1"/>
    <col min="2" max="2" width="19" style="1039" customWidth="1"/>
    <col min="3" max="3" width="17.1796875" style="1039" customWidth="1"/>
    <col min="4" max="4" width="34.7265625" style="1039" customWidth="1"/>
    <col min="5" max="5" width="4.7265625" style="1039" customWidth="1"/>
    <col min="6" max="11" width="11" style="1039" customWidth="1"/>
    <col min="12" max="21" width="9.81640625" style="1039" customWidth="1"/>
    <col min="22" max="25" width="11" style="1039" customWidth="1"/>
    <col min="26" max="26" width="14.453125" style="1039" customWidth="1"/>
    <col min="27" max="27" width="4.1796875" style="1039" customWidth="1"/>
    <col min="28" max="28" width="13.26953125" style="1039" customWidth="1"/>
    <col min="29" max="29" width="28.1796875" style="1039" customWidth="1"/>
    <col min="30" max="30" width="11" style="1039" customWidth="1"/>
    <col min="31" max="31" width="14.453125" style="1039" customWidth="1"/>
    <col min="32" max="32" width="4.1796875" style="1039" customWidth="1"/>
    <col min="33" max="34" width="11" style="1039" customWidth="1"/>
    <col min="35" max="35" width="14.453125" style="1039" customWidth="1"/>
    <col min="36" max="36" width="4.1796875" style="1039" customWidth="1"/>
    <col min="37" max="37" width="14.453125" style="1039" customWidth="1"/>
    <col min="38" max="249" width="11" style="1039"/>
    <col min="250" max="250" width="34.7265625" style="1039" customWidth="1"/>
    <col min="251" max="251" width="19" style="1039" customWidth="1"/>
    <col min="252" max="252" width="17.1796875" style="1039" customWidth="1"/>
    <col min="253" max="253" width="34.7265625" style="1039" customWidth="1"/>
    <col min="254" max="254" width="4.7265625" style="1039" customWidth="1"/>
    <col min="255" max="267" width="11" style="1039" customWidth="1"/>
    <col min="268" max="277" width="9.81640625" style="1039" customWidth="1"/>
    <col min="278" max="281" width="11" style="1039" customWidth="1"/>
    <col min="282" max="282" width="14.453125" style="1039" customWidth="1"/>
    <col min="283" max="283" width="4.1796875" style="1039" customWidth="1"/>
    <col min="284" max="284" width="13.26953125" style="1039" customWidth="1"/>
    <col min="285" max="285" width="28.1796875" style="1039" customWidth="1"/>
    <col min="286" max="286" width="11" style="1039" customWidth="1"/>
    <col min="287" max="287" width="14.453125" style="1039" customWidth="1"/>
    <col min="288" max="288" width="4.1796875" style="1039" customWidth="1"/>
    <col min="289" max="290" width="11" style="1039" customWidth="1"/>
    <col min="291" max="291" width="14.453125" style="1039" customWidth="1"/>
    <col min="292" max="292" width="4.1796875" style="1039" customWidth="1"/>
    <col min="293" max="293" width="14.453125" style="1039" customWidth="1"/>
    <col min="294" max="505" width="11" style="1039"/>
    <col min="506" max="506" width="34.7265625" style="1039" customWidth="1"/>
    <col min="507" max="507" width="19" style="1039" customWidth="1"/>
    <col min="508" max="508" width="17.1796875" style="1039" customWidth="1"/>
    <col min="509" max="509" width="34.7265625" style="1039" customWidth="1"/>
    <col min="510" max="510" width="4.7265625" style="1039" customWidth="1"/>
    <col min="511" max="523" width="11" style="1039" customWidth="1"/>
    <col min="524" max="533" width="9.81640625" style="1039" customWidth="1"/>
    <col min="534" max="537" width="11" style="1039" customWidth="1"/>
    <col min="538" max="538" width="14.453125" style="1039" customWidth="1"/>
    <col min="539" max="539" width="4.1796875" style="1039" customWidth="1"/>
    <col min="540" max="540" width="13.26953125" style="1039" customWidth="1"/>
    <col min="541" max="541" width="28.1796875" style="1039" customWidth="1"/>
    <col min="542" max="542" width="11" style="1039" customWidth="1"/>
    <col min="543" max="543" width="14.453125" style="1039" customWidth="1"/>
    <col min="544" max="544" width="4.1796875" style="1039" customWidth="1"/>
    <col min="545" max="546" width="11" style="1039" customWidth="1"/>
    <col min="547" max="547" width="14.453125" style="1039" customWidth="1"/>
    <col min="548" max="548" width="4.1796875" style="1039" customWidth="1"/>
    <col min="549" max="549" width="14.453125" style="1039" customWidth="1"/>
    <col min="550" max="761" width="11" style="1039"/>
    <col min="762" max="762" width="34.7265625" style="1039" customWidth="1"/>
    <col min="763" max="763" width="19" style="1039" customWidth="1"/>
    <col min="764" max="764" width="17.1796875" style="1039" customWidth="1"/>
    <col min="765" max="765" width="34.7265625" style="1039" customWidth="1"/>
    <col min="766" max="766" width="4.7265625" style="1039" customWidth="1"/>
    <col min="767" max="779" width="11" style="1039" customWidth="1"/>
    <col min="780" max="789" width="9.81640625" style="1039" customWidth="1"/>
    <col min="790" max="793" width="11" style="1039" customWidth="1"/>
    <col min="794" max="794" width="14.453125" style="1039" customWidth="1"/>
    <col min="795" max="795" width="4.1796875" style="1039" customWidth="1"/>
    <col min="796" max="796" width="13.26953125" style="1039" customWidth="1"/>
    <col min="797" max="797" width="28.1796875" style="1039" customWidth="1"/>
    <col min="798" max="798" width="11" style="1039" customWidth="1"/>
    <col min="799" max="799" width="14.453125" style="1039" customWidth="1"/>
    <col min="800" max="800" width="4.1796875" style="1039" customWidth="1"/>
    <col min="801" max="802" width="11" style="1039" customWidth="1"/>
    <col min="803" max="803" width="14.453125" style="1039" customWidth="1"/>
    <col min="804" max="804" width="4.1796875" style="1039" customWidth="1"/>
    <col min="805" max="805" width="14.453125" style="1039" customWidth="1"/>
    <col min="806" max="1017" width="11" style="1039"/>
    <col min="1018" max="1018" width="34.7265625" style="1039" customWidth="1"/>
    <col min="1019" max="1019" width="19" style="1039" customWidth="1"/>
    <col min="1020" max="1020" width="17.1796875" style="1039" customWidth="1"/>
    <col min="1021" max="1021" width="34.7265625" style="1039" customWidth="1"/>
    <col min="1022" max="1022" width="4.7265625" style="1039" customWidth="1"/>
    <col min="1023" max="1035" width="11" style="1039" customWidth="1"/>
    <col min="1036" max="1045" width="9.81640625" style="1039" customWidth="1"/>
    <col min="1046" max="1049" width="11" style="1039" customWidth="1"/>
    <col min="1050" max="1050" width="14.453125" style="1039" customWidth="1"/>
    <col min="1051" max="1051" width="4.1796875" style="1039" customWidth="1"/>
    <col min="1052" max="1052" width="13.26953125" style="1039" customWidth="1"/>
    <col min="1053" max="1053" width="28.1796875" style="1039" customWidth="1"/>
    <col min="1054" max="1054" width="11" style="1039" customWidth="1"/>
    <col min="1055" max="1055" width="14.453125" style="1039" customWidth="1"/>
    <col min="1056" max="1056" width="4.1796875" style="1039" customWidth="1"/>
    <col min="1057" max="1058" width="11" style="1039" customWidth="1"/>
    <col min="1059" max="1059" width="14.453125" style="1039" customWidth="1"/>
    <col min="1060" max="1060" width="4.1796875" style="1039" customWidth="1"/>
    <col min="1061" max="1061" width="14.453125" style="1039" customWidth="1"/>
    <col min="1062" max="1273" width="11" style="1039"/>
    <col min="1274" max="1274" width="34.7265625" style="1039" customWidth="1"/>
    <col min="1275" max="1275" width="19" style="1039" customWidth="1"/>
    <col min="1276" max="1276" width="17.1796875" style="1039" customWidth="1"/>
    <col min="1277" max="1277" width="34.7265625" style="1039" customWidth="1"/>
    <col min="1278" max="1278" width="4.7265625" style="1039" customWidth="1"/>
    <col min="1279" max="1291" width="11" style="1039" customWidth="1"/>
    <col min="1292" max="1301" width="9.81640625" style="1039" customWidth="1"/>
    <col min="1302" max="1305" width="11" style="1039" customWidth="1"/>
    <col min="1306" max="1306" width="14.453125" style="1039" customWidth="1"/>
    <col min="1307" max="1307" width="4.1796875" style="1039" customWidth="1"/>
    <col min="1308" max="1308" width="13.26953125" style="1039" customWidth="1"/>
    <col min="1309" max="1309" width="28.1796875" style="1039" customWidth="1"/>
    <col min="1310" max="1310" width="11" style="1039" customWidth="1"/>
    <col min="1311" max="1311" width="14.453125" style="1039" customWidth="1"/>
    <col min="1312" max="1312" width="4.1796875" style="1039" customWidth="1"/>
    <col min="1313" max="1314" width="11" style="1039" customWidth="1"/>
    <col min="1315" max="1315" width="14.453125" style="1039" customWidth="1"/>
    <col min="1316" max="1316" width="4.1796875" style="1039" customWidth="1"/>
    <col min="1317" max="1317" width="14.453125" style="1039" customWidth="1"/>
    <col min="1318" max="1529" width="11" style="1039"/>
    <col min="1530" max="1530" width="34.7265625" style="1039" customWidth="1"/>
    <col min="1531" max="1531" width="19" style="1039" customWidth="1"/>
    <col min="1532" max="1532" width="17.1796875" style="1039" customWidth="1"/>
    <col min="1533" max="1533" width="34.7265625" style="1039" customWidth="1"/>
    <col min="1534" max="1534" width="4.7265625" style="1039" customWidth="1"/>
    <col min="1535" max="1547" width="11" style="1039" customWidth="1"/>
    <col min="1548" max="1557" width="9.81640625" style="1039" customWidth="1"/>
    <col min="1558" max="1561" width="11" style="1039" customWidth="1"/>
    <col min="1562" max="1562" width="14.453125" style="1039" customWidth="1"/>
    <col min="1563" max="1563" width="4.1796875" style="1039" customWidth="1"/>
    <col min="1564" max="1564" width="13.26953125" style="1039" customWidth="1"/>
    <col min="1565" max="1565" width="28.1796875" style="1039" customWidth="1"/>
    <col min="1566" max="1566" width="11" style="1039" customWidth="1"/>
    <col min="1567" max="1567" width="14.453125" style="1039" customWidth="1"/>
    <col min="1568" max="1568" width="4.1796875" style="1039" customWidth="1"/>
    <col min="1569" max="1570" width="11" style="1039" customWidth="1"/>
    <col min="1571" max="1571" width="14.453125" style="1039" customWidth="1"/>
    <col min="1572" max="1572" width="4.1796875" style="1039" customWidth="1"/>
    <col min="1573" max="1573" width="14.453125" style="1039" customWidth="1"/>
    <col min="1574" max="1785" width="11" style="1039"/>
    <col min="1786" max="1786" width="34.7265625" style="1039" customWidth="1"/>
    <col min="1787" max="1787" width="19" style="1039" customWidth="1"/>
    <col min="1788" max="1788" width="17.1796875" style="1039" customWidth="1"/>
    <col min="1789" max="1789" width="34.7265625" style="1039" customWidth="1"/>
    <col min="1790" max="1790" width="4.7265625" style="1039" customWidth="1"/>
    <col min="1791" max="1803" width="11" style="1039" customWidth="1"/>
    <col min="1804" max="1813" width="9.81640625" style="1039" customWidth="1"/>
    <col min="1814" max="1817" width="11" style="1039" customWidth="1"/>
    <col min="1818" max="1818" width="14.453125" style="1039" customWidth="1"/>
    <col min="1819" max="1819" width="4.1796875" style="1039" customWidth="1"/>
    <col min="1820" max="1820" width="13.26953125" style="1039" customWidth="1"/>
    <col min="1821" max="1821" width="28.1796875" style="1039" customWidth="1"/>
    <col min="1822" max="1822" width="11" style="1039" customWidth="1"/>
    <col min="1823" max="1823" width="14.453125" style="1039" customWidth="1"/>
    <col min="1824" max="1824" width="4.1796875" style="1039" customWidth="1"/>
    <col min="1825" max="1826" width="11" style="1039" customWidth="1"/>
    <col min="1827" max="1827" width="14.453125" style="1039" customWidth="1"/>
    <col min="1828" max="1828" width="4.1796875" style="1039" customWidth="1"/>
    <col min="1829" max="1829" width="14.453125" style="1039" customWidth="1"/>
    <col min="1830" max="2041" width="11" style="1039"/>
    <col min="2042" max="2042" width="34.7265625" style="1039" customWidth="1"/>
    <col min="2043" max="2043" width="19" style="1039" customWidth="1"/>
    <col min="2044" max="2044" width="17.1796875" style="1039" customWidth="1"/>
    <col min="2045" max="2045" width="34.7265625" style="1039" customWidth="1"/>
    <col min="2046" max="2046" width="4.7265625" style="1039" customWidth="1"/>
    <col min="2047" max="2059" width="11" style="1039" customWidth="1"/>
    <col min="2060" max="2069" width="9.81640625" style="1039" customWidth="1"/>
    <col min="2070" max="2073" width="11" style="1039" customWidth="1"/>
    <col min="2074" max="2074" width="14.453125" style="1039" customWidth="1"/>
    <col min="2075" max="2075" width="4.1796875" style="1039" customWidth="1"/>
    <col min="2076" max="2076" width="13.26953125" style="1039" customWidth="1"/>
    <col min="2077" max="2077" width="28.1796875" style="1039" customWidth="1"/>
    <col min="2078" max="2078" width="11" style="1039" customWidth="1"/>
    <col min="2079" max="2079" width="14.453125" style="1039" customWidth="1"/>
    <col min="2080" max="2080" width="4.1796875" style="1039" customWidth="1"/>
    <col min="2081" max="2082" width="11" style="1039" customWidth="1"/>
    <col min="2083" max="2083" width="14.453125" style="1039" customWidth="1"/>
    <col min="2084" max="2084" width="4.1796875" style="1039" customWidth="1"/>
    <col min="2085" max="2085" width="14.453125" style="1039" customWidth="1"/>
    <col min="2086" max="2297" width="11" style="1039"/>
    <col min="2298" max="2298" width="34.7265625" style="1039" customWidth="1"/>
    <col min="2299" max="2299" width="19" style="1039" customWidth="1"/>
    <col min="2300" max="2300" width="17.1796875" style="1039" customWidth="1"/>
    <col min="2301" max="2301" width="34.7265625" style="1039" customWidth="1"/>
    <col min="2302" max="2302" width="4.7265625" style="1039" customWidth="1"/>
    <col min="2303" max="2315" width="11" style="1039" customWidth="1"/>
    <col min="2316" max="2325" width="9.81640625" style="1039" customWidth="1"/>
    <col min="2326" max="2329" width="11" style="1039" customWidth="1"/>
    <col min="2330" max="2330" width="14.453125" style="1039" customWidth="1"/>
    <col min="2331" max="2331" width="4.1796875" style="1039" customWidth="1"/>
    <col min="2332" max="2332" width="13.26953125" style="1039" customWidth="1"/>
    <col min="2333" max="2333" width="28.1796875" style="1039" customWidth="1"/>
    <col min="2334" max="2334" width="11" style="1039" customWidth="1"/>
    <col min="2335" max="2335" width="14.453125" style="1039" customWidth="1"/>
    <col min="2336" max="2336" width="4.1796875" style="1039" customWidth="1"/>
    <col min="2337" max="2338" width="11" style="1039" customWidth="1"/>
    <col min="2339" max="2339" width="14.453125" style="1039" customWidth="1"/>
    <col min="2340" max="2340" width="4.1796875" style="1039" customWidth="1"/>
    <col min="2341" max="2341" width="14.453125" style="1039" customWidth="1"/>
    <col min="2342" max="2553" width="11" style="1039"/>
    <col min="2554" max="2554" width="34.7265625" style="1039" customWidth="1"/>
    <col min="2555" max="2555" width="19" style="1039" customWidth="1"/>
    <col min="2556" max="2556" width="17.1796875" style="1039" customWidth="1"/>
    <col min="2557" max="2557" width="34.7265625" style="1039" customWidth="1"/>
    <col min="2558" max="2558" width="4.7265625" style="1039" customWidth="1"/>
    <col min="2559" max="2571" width="11" style="1039" customWidth="1"/>
    <col min="2572" max="2581" width="9.81640625" style="1039" customWidth="1"/>
    <col min="2582" max="2585" width="11" style="1039" customWidth="1"/>
    <col min="2586" max="2586" width="14.453125" style="1039" customWidth="1"/>
    <col min="2587" max="2587" width="4.1796875" style="1039" customWidth="1"/>
    <col min="2588" max="2588" width="13.26953125" style="1039" customWidth="1"/>
    <col min="2589" max="2589" width="28.1796875" style="1039" customWidth="1"/>
    <col min="2590" max="2590" width="11" style="1039" customWidth="1"/>
    <col min="2591" max="2591" width="14.453125" style="1039" customWidth="1"/>
    <col min="2592" max="2592" width="4.1796875" style="1039" customWidth="1"/>
    <col min="2593" max="2594" width="11" style="1039" customWidth="1"/>
    <col min="2595" max="2595" width="14.453125" style="1039" customWidth="1"/>
    <col min="2596" max="2596" width="4.1796875" style="1039" customWidth="1"/>
    <col min="2597" max="2597" width="14.453125" style="1039" customWidth="1"/>
    <col min="2598" max="2809" width="11" style="1039"/>
    <col min="2810" max="2810" width="34.7265625" style="1039" customWidth="1"/>
    <col min="2811" max="2811" width="19" style="1039" customWidth="1"/>
    <col min="2812" max="2812" width="17.1796875" style="1039" customWidth="1"/>
    <col min="2813" max="2813" width="34.7265625" style="1039" customWidth="1"/>
    <col min="2814" max="2814" width="4.7265625" style="1039" customWidth="1"/>
    <col min="2815" max="2827" width="11" style="1039" customWidth="1"/>
    <col min="2828" max="2837" width="9.81640625" style="1039" customWidth="1"/>
    <col min="2838" max="2841" width="11" style="1039" customWidth="1"/>
    <col min="2842" max="2842" width="14.453125" style="1039" customWidth="1"/>
    <col min="2843" max="2843" width="4.1796875" style="1039" customWidth="1"/>
    <col min="2844" max="2844" width="13.26953125" style="1039" customWidth="1"/>
    <col min="2845" max="2845" width="28.1796875" style="1039" customWidth="1"/>
    <col min="2846" max="2846" width="11" style="1039" customWidth="1"/>
    <col min="2847" max="2847" width="14.453125" style="1039" customWidth="1"/>
    <col min="2848" max="2848" width="4.1796875" style="1039" customWidth="1"/>
    <col min="2849" max="2850" width="11" style="1039" customWidth="1"/>
    <col min="2851" max="2851" width="14.453125" style="1039" customWidth="1"/>
    <col min="2852" max="2852" width="4.1796875" style="1039" customWidth="1"/>
    <col min="2853" max="2853" width="14.453125" style="1039" customWidth="1"/>
    <col min="2854" max="3065" width="11" style="1039"/>
    <col min="3066" max="3066" width="34.7265625" style="1039" customWidth="1"/>
    <col min="3067" max="3067" width="19" style="1039" customWidth="1"/>
    <col min="3068" max="3068" width="17.1796875" style="1039" customWidth="1"/>
    <col min="3069" max="3069" width="34.7265625" style="1039" customWidth="1"/>
    <col min="3070" max="3070" width="4.7265625" style="1039" customWidth="1"/>
    <col min="3071" max="3083" width="11" style="1039" customWidth="1"/>
    <col min="3084" max="3093" width="9.81640625" style="1039" customWidth="1"/>
    <col min="3094" max="3097" width="11" style="1039" customWidth="1"/>
    <col min="3098" max="3098" width="14.453125" style="1039" customWidth="1"/>
    <col min="3099" max="3099" width="4.1796875" style="1039" customWidth="1"/>
    <col min="3100" max="3100" width="13.26953125" style="1039" customWidth="1"/>
    <col min="3101" max="3101" width="28.1796875" style="1039" customWidth="1"/>
    <col min="3102" max="3102" width="11" style="1039" customWidth="1"/>
    <col min="3103" max="3103" width="14.453125" style="1039" customWidth="1"/>
    <col min="3104" max="3104" width="4.1796875" style="1039" customWidth="1"/>
    <col min="3105" max="3106" width="11" style="1039" customWidth="1"/>
    <col min="3107" max="3107" width="14.453125" style="1039" customWidth="1"/>
    <col min="3108" max="3108" width="4.1796875" style="1039" customWidth="1"/>
    <col min="3109" max="3109" width="14.453125" style="1039" customWidth="1"/>
    <col min="3110" max="3321" width="11" style="1039"/>
    <col min="3322" max="3322" width="34.7265625" style="1039" customWidth="1"/>
    <col min="3323" max="3323" width="19" style="1039" customWidth="1"/>
    <col min="3324" max="3324" width="17.1796875" style="1039" customWidth="1"/>
    <col min="3325" max="3325" width="34.7265625" style="1039" customWidth="1"/>
    <col min="3326" max="3326" width="4.7265625" style="1039" customWidth="1"/>
    <col min="3327" max="3339" width="11" style="1039" customWidth="1"/>
    <col min="3340" max="3349" width="9.81640625" style="1039" customWidth="1"/>
    <col min="3350" max="3353" width="11" style="1039" customWidth="1"/>
    <col min="3354" max="3354" width="14.453125" style="1039" customWidth="1"/>
    <col min="3355" max="3355" width="4.1796875" style="1039" customWidth="1"/>
    <col min="3356" max="3356" width="13.26953125" style="1039" customWidth="1"/>
    <col min="3357" max="3357" width="28.1796875" style="1039" customWidth="1"/>
    <col min="3358" max="3358" width="11" style="1039" customWidth="1"/>
    <col min="3359" max="3359" width="14.453125" style="1039" customWidth="1"/>
    <col min="3360" max="3360" width="4.1796875" style="1039" customWidth="1"/>
    <col min="3361" max="3362" width="11" style="1039" customWidth="1"/>
    <col min="3363" max="3363" width="14.453125" style="1039" customWidth="1"/>
    <col min="3364" max="3364" width="4.1796875" style="1039" customWidth="1"/>
    <col min="3365" max="3365" width="14.453125" style="1039" customWidth="1"/>
    <col min="3366" max="3577" width="11" style="1039"/>
    <col min="3578" max="3578" width="34.7265625" style="1039" customWidth="1"/>
    <col min="3579" max="3579" width="19" style="1039" customWidth="1"/>
    <col min="3580" max="3580" width="17.1796875" style="1039" customWidth="1"/>
    <col min="3581" max="3581" width="34.7265625" style="1039" customWidth="1"/>
    <col min="3582" max="3582" width="4.7265625" style="1039" customWidth="1"/>
    <col min="3583" max="3595" width="11" style="1039" customWidth="1"/>
    <col min="3596" max="3605" width="9.81640625" style="1039" customWidth="1"/>
    <col min="3606" max="3609" width="11" style="1039" customWidth="1"/>
    <col min="3610" max="3610" width="14.453125" style="1039" customWidth="1"/>
    <col min="3611" max="3611" width="4.1796875" style="1039" customWidth="1"/>
    <col min="3612" max="3612" width="13.26953125" style="1039" customWidth="1"/>
    <col min="3613" max="3613" width="28.1796875" style="1039" customWidth="1"/>
    <col min="3614" max="3614" width="11" style="1039" customWidth="1"/>
    <col min="3615" max="3615" width="14.453125" style="1039" customWidth="1"/>
    <col min="3616" max="3616" width="4.1796875" style="1039" customWidth="1"/>
    <col min="3617" max="3618" width="11" style="1039" customWidth="1"/>
    <col min="3619" max="3619" width="14.453125" style="1039" customWidth="1"/>
    <col min="3620" max="3620" width="4.1796875" style="1039" customWidth="1"/>
    <col min="3621" max="3621" width="14.453125" style="1039" customWidth="1"/>
    <col min="3622" max="3833" width="11" style="1039"/>
    <col min="3834" max="3834" width="34.7265625" style="1039" customWidth="1"/>
    <col min="3835" max="3835" width="19" style="1039" customWidth="1"/>
    <col min="3836" max="3836" width="17.1796875" style="1039" customWidth="1"/>
    <col min="3837" max="3837" width="34.7265625" style="1039" customWidth="1"/>
    <col min="3838" max="3838" width="4.7265625" style="1039" customWidth="1"/>
    <col min="3839" max="3851" width="11" style="1039" customWidth="1"/>
    <col min="3852" max="3861" width="9.81640625" style="1039" customWidth="1"/>
    <col min="3862" max="3865" width="11" style="1039" customWidth="1"/>
    <col min="3866" max="3866" width="14.453125" style="1039" customWidth="1"/>
    <col min="3867" max="3867" width="4.1796875" style="1039" customWidth="1"/>
    <col min="3868" max="3868" width="13.26953125" style="1039" customWidth="1"/>
    <col min="3869" max="3869" width="28.1796875" style="1039" customWidth="1"/>
    <col min="3870" max="3870" width="11" style="1039" customWidth="1"/>
    <col min="3871" max="3871" width="14.453125" style="1039" customWidth="1"/>
    <col min="3872" max="3872" width="4.1796875" style="1039" customWidth="1"/>
    <col min="3873" max="3874" width="11" style="1039" customWidth="1"/>
    <col min="3875" max="3875" width="14.453125" style="1039" customWidth="1"/>
    <col min="3876" max="3876" width="4.1796875" style="1039" customWidth="1"/>
    <col min="3877" max="3877" width="14.453125" style="1039" customWidth="1"/>
    <col min="3878" max="4089" width="11" style="1039"/>
    <col min="4090" max="4090" width="34.7265625" style="1039" customWidth="1"/>
    <col min="4091" max="4091" width="19" style="1039" customWidth="1"/>
    <col min="4092" max="4092" width="17.1796875" style="1039" customWidth="1"/>
    <col min="4093" max="4093" width="34.7265625" style="1039" customWidth="1"/>
    <col min="4094" max="4094" width="4.7265625" style="1039" customWidth="1"/>
    <col min="4095" max="4107" width="11" style="1039" customWidth="1"/>
    <col min="4108" max="4117" width="9.81640625" style="1039" customWidth="1"/>
    <col min="4118" max="4121" width="11" style="1039" customWidth="1"/>
    <col min="4122" max="4122" width="14.453125" style="1039" customWidth="1"/>
    <col min="4123" max="4123" width="4.1796875" style="1039" customWidth="1"/>
    <col min="4124" max="4124" width="13.26953125" style="1039" customWidth="1"/>
    <col min="4125" max="4125" width="28.1796875" style="1039" customWidth="1"/>
    <col min="4126" max="4126" width="11" style="1039" customWidth="1"/>
    <col min="4127" max="4127" width="14.453125" style="1039" customWidth="1"/>
    <col min="4128" max="4128" width="4.1796875" style="1039" customWidth="1"/>
    <col min="4129" max="4130" width="11" style="1039" customWidth="1"/>
    <col min="4131" max="4131" width="14.453125" style="1039" customWidth="1"/>
    <col min="4132" max="4132" width="4.1796875" style="1039" customWidth="1"/>
    <col min="4133" max="4133" width="14.453125" style="1039" customWidth="1"/>
    <col min="4134" max="4345" width="11" style="1039"/>
    <col min="4346" max="4346" width="34.7265625" style="1039" customWidth="1"/>
    <col min="4347" max="4347" width="19" style="1039" customWidth="1"/>
    <col min="4348" max="4348" width="17.1796875" style="1039" customWidth="1"/>
    <col min="4349" max="4349" width="34.7265625" style="1039" customWidth="1"/>
    <col min="4350" max="4350" width="4.7265625" style="1039" customWidth="1"/>
    <col min="4351" max="4363" width="11" style="1039" customWidth="1"/>
    <col min="4364" max="4373" width="9.81640625" style="1039" customWidth="1"/>
    <col min="4374" max="4377" width="11" style="1039" customWidth="1"/>
    <col min="4378" max="4378" width="14.453125" style="1039" customWidth="1"/>
    <col min="4379" max="4379" width="4.1796875" style="1039" customWidth="1"/>
    <col min="4380" max="4380" width="13.26953125" style="1039" customWidth="1"/>
    <col min="4381" max="4381" width="28.1796875" style="1039" customWidth="1"/>
    <col min="4382" max="4382" width="11" style="1039" customWidth="1"/>
    <col min="4383" max="4383" width="14.453125" style="1039" customWidth="1"/>
    <col min="4384" max="4384" width="4.1796875" style="1039" customWidth="1"/>
    <col min="4385" max="4386" width="11" style="1039" customWidth="1"/>
    <col min="4387" max="4387" width="14.453125" style="1039" customWidth="1"/>
    <col min="4388" max="4388" width="4.1796875" style="1039" customWidth="1"/>
    <col min="4389" max="4389" width="14.453125" style="1039" customWidth="1"/>
    <col min="4390" max="4601" width="11" style="1039"/>
    <col min="4602" max="4602" width="34.7265625" style="1039" customWidth="1"/>
    <col min="4603" max="4603" width="19" style="1039" customWidth="1"/>
    <col min="4604" max="4604" width="17.1796875" style="1039" customWidth="1"/>
    <col min="4605" max="4605" width="34.7265625" style="1039" customWidth="1"/>
    <col min="4606" max="4606" width="4.7265625" style="1039" customWidth="1"/>
    <col min="4607" max="4619" width="11" style="1039" customWidth="1"/>
    <col min="4620" max="4629" width="9.81640625" style="1039" customWidth="1"/>
    <col min="4630" max="4633" width="11" style="1039" customWidth="1"/>
    <col min="4634" max="4634" width="14.453125" style="1039" customWidth="1"/>
    <col min="4635" max="4635" width="4.1796875" style="1039" customWidth="1"/>
    <col min="4636" max="4636" width="13.26953125" style="1039" customWidth="1"/>
    <col min="4637" max="4637" width="28.1796875" style="1039" customWidth="1"/>
    <col min="4638" max="4638" width="11" style="1039" customWidth="1"/>
    <col min="4639" max="4639" width="14.453125" style="1039" customWidth="1"/>
    <col min="4640" max="4640" width="4.1796875" style="1039" customWidth="1"/>
    <col min="4641" max="4642" width="11" style="1039" customWidth="1"/>
    <col min="4643" max="4643" width="14.453125" style="1039" customWidth="1"/>
    <col min="4644" max="4644" width="4.1796875" style="1039" customWidth="1"/>
    <col min="4645" max="4645" width="14.453125" style="1039" customWidth="1"/>
    <col min="4646" max="4857" width="11" style="1039"/>
    <col min="4858" max="4858" width="34.7265625" style="1039" customWidth="1"/>
    <col min="4859" max="4859" width="19" style="1039" customWidth="1"/>
    <col min="4860" max="4860" width="17.1796875" style="1039" customWidth="1"/>
    <col min="4861" max="4861" width="34.7265625" style="1039" customWidth="1"/>
    <col min="4862" max="4862" width="4.7265625" style="1039" customWidth="1"/>
    <col min="4863" max="4875" width="11" style="1039" customWidth="1"/>
    <col min="4876" max="4885" width="9.81640625" style="1039" customWidth="1"/>
    <col min="4886" max="4889" width="11" style="1039" customWidth="1"/>
    <col min="4890" max="4890" width="14.453125" style="1039" customWidth="1"/>
    <col min="4891" max="4891" width="4.1796875" style="1039" customWidth="1"/>
    <col min="4892" max="4892" width="13.26953125" style="1039" customWidth="1"/>
    <col min="4893" max="4893" width="28.1796875" style="1039" customWidth="1"/>
    <col min="4894" max="4894" width="11" style="1039" customWidth="1"/>
    <col min="4895" max="4895" width="14.453125" style="1039" customWidth="1"/>
    <col min="4896" max="4896" width="4.1796875" style="1039" customWidth="1"/>
    <col min="4897" max="4898" width="11" style="1039" customWidth="1"/>
    <col min="4899" max="4899" width="14.453125" style="1039" customWidth="1"/>
    <col min="4900" max="4900" width="4.1796875" style="1039" customWidth="1"/>
    <col min="4901" max="4901" width="14.453125" style="1039" customWidth="1"/>
    <col min="4902" max="5113" width="11" style="1039"/>
    <col min="5114" max="5114" width="34.7265625" style="1039" customWidth="1"/>
    <col min="5115" max="5115" width="19" style="1039" customWidth="1"/>
    <col min="5116" max="5116" width="17.1796875" style="1039" customWidth="1"/>
    <col min="5117" max="5117" width="34.7265625" style="1039" customWidth="1"/>
    <col min="5118" max="5118" width="4.7265625" style="1039" customWidth="1"/>
    <col min="5119" max="5131" width="11" style="1039" customWidth="1"/>
    <col min="5132" max="5141" width="9.81640625" style="1039" customWidth="1"/>
    <col min="5142" max="5145" width="11" style="1039" customWidth="1"/>
    <col min="5146" max="5146" width="14.453125" style="1039" customWidth="1"/>
    <col min="5147" max="5147" width="4.1796875" style="1039" customWidth="1"/>
    <col min="5148" max="5148" width="13.26953125" style="1039" customWidth="1"/>
    <col min="5149" max="5149" width="28.1796875" style="1039" customWidth="1"/>
    <col min="5150" max="5150" width="11" style="1039" customWidth="1"/>
    <col min="5151" max="5151" width="14.453125" style="1039" customWidth="1"/>
    <col min="5152" max="5152" width="4.1796875" style="1039" customWidth="1"/>
    <col min="5153" max="5154" width="11" style="1039" customWidth="1"/>
    <col min="5155" max="5155" width="14.453125" style="1039" customWidth="1"/>
    <col min="5156" max="5156" width="4.1796875" style="1039" customWidth="1"/>
    <col min="5157" max="5157" width="14.453125" style="1039" customWidth="1"/>
    <col min="5158" max="5369" width="11" style="1039"/>
    <col min="5370" max="5370" width="34.7265625" style="1039" customWidth="1"/>
    <col min="5371" max="5371" width="19" style="1039" customWidth="1"/>
    <col min="5372" max="5372" width="17.1796875" style="1039" customWidth="1"/>
    <col min="5373" max="5373" width="34.7265625" style="1039" customWidth="1"/>
    <col min="5374" max="5374" width="4.7265625" style="1039" customWidth="1"/>
    <col min="5375" max="5387" width="11" style="1039" customWidth="1"/>
    <col min="5388" max="5397" width="9.81640625" style="1039" customWidth="1"/>
    <col min="5398" max="5401" width="11" style="1039" customWidth="1"/>
    <col min="5402" max="5402" width="14.453125" style="1039" customWidth="1"/>
    <col min="5403" max="5403" width="4.1796875" style="1039" customWidth="1"/>
    <col min="5404" max="5404" width="13.26953125" style="1039" customWidth="1"/>
    <col min="5405" max="5405" width="28.1796875" style="1039" customWidth="1"/>
    <col min="5406" max="5406" width="11" style="1039" customWidth="1"/>
    <col min="5407" max="5407" width="14.453125" style="1039" customWidth="1"/>
    <col min="5408" max="5408" width="4.1796875" style="1039" customWidth="1"/>
    <col min="5409" max="5410" width="11" style="1039" customWidth="1"/>
    <col min="5411" max="5411" width="14.453125" style="1039" customWidth="1"/>
    <col min="5412" max="5412" width="4.1796875" style="1039" customWidth="1"/>
    <col min="5413" max="5413" width="14.453125" style="1039" customWidth="1"/>
    <col min="5414" max="5625" width="11" style="1039"/>
    <col min="5626" max="5626" width="34.7265625" style="1039" customWidth="1"/>
    <col min="5627" max="5627" width="19" style="1039" customWidth="1"/>
    <col min="5628" max="5628" width="17.1796875" style="1039" customWidth="1"/>
    <col min="5629" max="5629" width="34.7265625" style="1039" customWidth="1"/>
    <col min="5630" max="5630" width="4.7265625" style="1039" customWidth="1"/>
    <col min="5631" max="5643" width="11" style="1039" customWidth="1"/>
    <col min="5644" max="5653" width="9.81640625" style="1039" customWidth="1"/>
    <col min="5654" max="5657" width="11" style="1039" customWidth="1"/>
    <col min="5658" max="5658" width="14.453125" style="1039" customWidth="1"/>
    <col min="5659" max="5659" width="4.1796875" style="1039" customWidth="1"/>
    <col min="5660" max="5660" width="13.26953125" style="1039" customWidth="1"/>
    <col min="5661" max="5661" width="28.1796875" style="1039" customWidth="1"/>
    <col min="5662" max="5662" width="11" style="1039" customWidth="1"/>
    <col min="5663" max="5663" width="14.453125" style="1039" customWidth="1"/>
    <col min="5664" max="5664" width="4.1796875" style="1039" customWidth="1"/>
    <col min="5665" max="5666" width="11" style="1039" customWidth="1"/>
    <col min="5667" max="5667" width="14.453125" style="1039" customWidth="1"/>
    <col min="5668" max="5668" width="4.1796875" style="1039" customWidth="1"/>
    <col min="5669" max="5669" width="14.453125" style="1039" customWidth="1"/>
    <col min="5670" max="5881" width="11" style="1039"/>
    <col min="5882" max="5882" width="34.7265625" style="1039" customWidth="1"/>
    <col min="5883" max="5883" width="19" style="1039" customWidth="1"/>
    <col min="5884" max="5884" width="17.1796875" style="1039" customWidth="1"/>
    <col min="5885" max="5885" width="34.7265625" style="1039" customWidth="1"/>
    <col min="5886" max="5886" width="4.7265625" style="1039" customWidth="1"/>
    <col min="5887" max="5899" width="11" style="1039" customWidth="1"/>
    <col min="5900" max="5909" width="9.81640625" style="1039" customWidth="1"/>
    <col min="5910" max="5913" width="11" style="1039" customWidth="1"/>
    <col min="5914" max="5914" width="14.453125" style="1039" customWidth="1"/>
    <col min="5915" max="5915" width="4.1796875" style="1039" customWidth="1"/>
    <col min="5916" max="5916" width="13.26953125" style="1039" customWidth="1"/>
    <col min="5917" max="5917" width="28.1796875" style="1039" customWidth="1"/>
    <col min="5918" max="5918" width="11" style="1039" customWidth="1"/>
    <col min="5919" max="5919" width="14.453125" style="1039" customWidth="1"/>
    <col min="5920" max="5920" width="4.1796875" style="1039" customWidth="1"/>
    <col min="5921" max="5922" width="11" style="1039" customWidth="1"/>
    <col min="5923" max="5923" width="14.453125" style="1039" customWidth="1"/>
    <col min="5924" max="5924" width="4.1796875" style="1039" customWidth="1"/>
    <col min="5925" max="5925" width="14.453125" style="1039" customWidth="1"/>
    <col min="5926" max="6137" width="11" style="1039"/>
    <col min="6138" max="6138" width="34.7265625" style="1039" customWidth="1"/>
    <col min="6139" max="6139" width="19" style="1039" customWidth="1"/>
    <col min="6140" max="6140" width="17.1796875" style="1039" customWidth="1"/>
    <col min="6141" max="6141" width="34.7265625" style="1039" customWidth="1"/>
    <col min="6142" max="6142" width="4.7265625" style="1039" customWidth="1"/>
    <col min="6143" max="6155" width="11" style="1039" customWidth="1"/>
    <col min="6156" max="6165" width="9.81640625" style="1039" customWidth="1"/>
    <col min="6166" max="6169" width="11" style="1039" customWidth="1"/>
    <col min="6170" max="6170" width="14.453125" style="1039" customWidth="1"/>
    <col min="6171" max="6171" width="4.1796875" style="1039" customWidth="1"/>
    <col min="6172" max="6172" width="13.26953125" style="1039" customWidth="1"/>
    <col min="6173" max="6173" width="28.1796875" style="1039" customWidth="1"/>
    <col min="6174" max="6174" width="11" style="1039" customWidth="1"/>
    <col min="6175" max="6175" width="14.453125" style="1039" customWidth="1"/>
    <col min="6176" max="6176" width="4.1796875" style="1039" customWidth="1"/>
    <col min="6177" max="6178" width="11" style="1039" customWidth="1"/>
    <col min="6179" max="6179" width="14.453125" style="1039" customWidth="1"/>
    <col min="6180" max="6180" width="4.1796875" style="1039" customWidth="1"/>
    <col min="6181" max="6181" width="14.453125" style="1039" customWidth="1"/>
    <col min="6182" max="6393" width="11" style="1039"/>
    <col min="6394" max="6394" width="34.7265625" style="1039" customWidth="1"/>
    <col min="6395" max="6395" width="19" style="1039" customWidth="1"/>
    <col min="6396" max="6396" width="17.1796875" style="1039" customWidth="1"/>
    <col min="6397" max="6397" width="34.7265625" style="1039" customWidth="1"/>
    <col min="6398" max="6398" width="4.7265625" style="1039" customWidth="1"/>
    <col min="6399" max="6411" width="11" style="1039" customWidth="1"/>
    <col min="6412" max="6421" width="9.81640625" style="1039" customWidth="1"/>
    <col min="6422" max="6425" width="11" style="1039" customWidth="1"/>
    <col min="6426" max="6426" width="14.453125" style="1039" customWidth="1"/>
    <col min="6427" max="6427" width="4.1796875" style="1039" customWidth="1"/>
    <col min="6428" max="6428" width="13.26953125" style="1039" customWidth="1"/>
    <col min="6429" max="6429" width="28.1796875" style="1039" customWidth="1"/>
    <col min="6430" max="6430" width="11" style="1039" customWidth="1"/>
    <col min="6431" max="6431" width="14.453125" style="1039" customWidth="1"/>
    <col min="6432" max="6432" width="4.1796875" style="1039" customWidth="1"/>
    <col min="6433" max="6434" width="11" style="1039" customWidth="1"/>
    <col min="6435" max="6435" width="14.453125" style="1039" customWidth="1"/>
    <col min="6436" max="6436" width="4.1796875" style="1039" customWidth="1"/>
    <col min="6437" max="6437" width="14.453125" style="1039" customWidth="1"/>
    <col min="6438" max="6649" width="11" style="1039"/>
    <col min="6650" max="6650" width="34.7265625" style="1039" customWidth="1"/>
    <col min="6651" max="6651" width="19" style="1039" customWidth="1"/>
    <col min="6652" max="6652" width="17.1796875" style="1039" customWidth="1"/>
    <col min="6653" max="6653" width="34.7265625" style="1039" customWidth="1"/>
    <col min="6654" max="6654" width="4.7265625" style="1039" customWidth="1"/>
    <col min="6655" max="6667" width="11" style="1039" customWidth="1"/>
    <col min="6668" max="6677" width="9.81640625" style="1039" customWidth="1"/>
    <col min="6678" max="6681" width="11" style="1039" customWidth="1"/>
    <col min="6682" max="6682" width="14.453125" style="1039" customWidth="1"/>
    <col min="6683" max="6683" width="4.1796875" style="1039" customWidth="1"/>
    <col min="6684" max="6684" width="13.26953125" style="1039" customWidth="1"/>
    <col min="6685" max="6685" width="28.1796875" style="1039" customWidth="1"/>
    <col min="6686" max="6686" width="11" style="1039" customWidth="1"/>
    <col min="6687" max="6687" width="14.453125" style="1039" customWidth="1"/>
    <col min="6688" max="6688" width="4.1796875" style="1039" customWidth="1"/>
    <col min="6689" max="6690" width="11" style="1039" customWidth="1"/>
    <col min="6691" max="6691" width="14.453125" style="1039" customWidth="1"/>
    <col min="6692" max="6692" width="4.1796875" style="1039" customWidth="1"/>
    <col min="6693" max="6693" width="14.453125" style="1039" customWidth="1"/>
    <col min="6694" max="6905" width="11" style="1039"/>
    <col min="6906" max="6906" width="34.7265625" style="1039" customWidth="1"/>
    <col min="6907" max="6907" width="19" style="1039" customWidth="1"/>
    <col min="6908" max="6908" width="17.1796875" style="1039" customWidth="1"/>
    <col min="6909" max="6909" width="34.7265625" style="1039" customWidth="1"/>
    <col min="6910" max="6910" width="4.7265625" style="1039" customWidth="1"/>
    <col min="6911" max="6923" width="11" style="1039" customWidth="1"/>
    <col min="6924" max="6933" width="9.81640625" style="1039" customWidth="1"/>
    <col min="6934" max="6937" width="11" style="1039" customWidth="1"/>
    <col min="6938" max="6938" width="14.453125" style="1039" customWidth="1"/>
    <col min="6939" max="6939" width="4.1796875" style="1039" customWidth="1"/>
    <col min="6940" max="6940" width="13.26953125" style="1039" customWidth="1"/>
    <col min="6941" max="6941" width="28.1796875" style="1039" customWidth="1"/>
    <col min="6942" max="6942" width="11" style="1039" customWidth="1"/>
    <col min="6943" max="6943" width="14.453125" style="1039" customWidth="1"/>
    <col min="6944" max="6944" width="4.1796875" style="1039" customWidth="1"/>
    <col min="6945" max="6946" width="11" style="1039" customWidth="1"/>
    <col min="6947" max="6947" width="14.453125" style="1039" customWidth="1"/>
    <col min="6948" max="6948" width="4.1796875" style="1039" customWidth="1"/>
    <col min="6949" max="6949" width="14.453125" style="1039" customWidth="1"/>
    <col min="6950" max="7161" width="11" style="1039"/>
    <col min="7162" max="7162" width="34.7265625" style="1039" customWidth="1"/>
    <col min="7163" max="7163" width="19" style="1039" customWidth="1"/>
    <col min="7164" max="7164" width="17.1796875" style="1039" customWidth="1"/>
    <col min="7165" max="7165" width="34.7265625" style="1039" customWidth="1"/>
    <col min="7166" max="7166" width="4.7265625" style="1039" customWidth="1"/>
    <col min="7167" max="7179" width="11" style="1039" customWidth="1"/>
    <col min="7180" max="7189" width="9.81640625" style="1039" customWidth="1"/>
    <col min="7190" max="7193" width="11" style="1039" customWidth="1"/>
    <col min="7194" max="7194" width="14.453125" style="1039" customWidth="1"/>
    <col min="7195" max="7195" width="4.1796875" style="1039" customWidth="1"/>
    <col min="7196" max="7196" width="13.26953125" style="1039" customWidth="1"/>
    <col min="7197" max="7197" width="28.1796875" style="1039" customWidth="1"/>
    <col min="7198" max="7198" width="11" style="1039" customWidth="1"/>
    <col min="7199" max="7199" width="14.453125" style="1039" customWidth="1"/>
    <col min="7200" max="7200" width="4.1796875" style="1039" customWidth="1"/>
    <col min="7201" max="7202" width="11" style="1039" customWidth="1"/>
    <col min="7203" max="7203" width="14.453125" style="1039" customWidth="1"/>
    <col min="7204" max="7204" width="4.1796875" style="1039" customWidth="1"/>
    <col min="7205" max="7205" width="14.453125" style="1039" customWidth="1"/>
    <col min="7206" max="7417" width="11" style="1039"/>
    <col min="7418" max="7418" width="34.7265625" style="1039" customWidth="1"/>
    <col min="7419" max="7419" width="19" style="1039" customWidth="1"/>
    <col min="7420" max="7420" width="17.1796875" style="1039" customWidth="1"/>
    <col min="7421" max="7421" width="34.7265625" style="1039" customWidth="1"/>
    <col min="7422" max="7422" width="4.7265625" style="1039" customWidth="1"/>
    <col min="7423" max="7435" width="11" style="1039" customWidth="1"/>
    <col min="7436" max="7445" width="9.81640625" style="1039" customWidth="1"/>
    <col min="7446" max="7449" width="11" style="1039" customWidth="1"/>
    <col min="7450" max="7450" width="14.453125" style="1039" customWidth="1"/>
    <col min="7451" max="7451" width="4.1796875" style="1039" customWidth="1"/>
    <col min="7452" max="7452" width="13.26953125" style="1039" customWidth="1"/>
    <col min="7453" max="7453" width="28.1796875" style="1039" customWidth="1"/>
    <col min="7454" max="7454" width="11" style="1039" customWidth="1"/>
    <col min="7455" max="7455" width="14.453125" style="1039" customWidth="1"/>
    <col min="7456" max="7456" width="4.1796875" style="1039" customWidth="1"/>
    <col min="7457" max="7458" width="11" style="1039" customWidth="1"/>
    <col min="7459" max="7459" width="14.453125" style="1039" customWidth="1"/>
    <col min="7460" max="7460" width="4.1796875" style="1039" customWidth="1"/>
    <col min="7461" max="7461" width="14.453125" style="1039" customWidth="1"/>
    <col min="7462" max="7673" width="11" style="1039"/>
    <col min="7674" max="7674" width="34.7265625" style="1039" customWidth="1"/>
    <col min="7675" max="7675" width="19" style="1039" customWidth="1"/>
    <col min="7676" max="7676" width="17.1796875" style="1039" customWidth="1"/>
    <col min="7677" max="7677" width="34.7265625" style="1039" customWidth="1"/>
    <col min="7678" max="7678" width="4.7265625" style="1039" customWidth="1"/>
    <col min="7679" max="7691" width="11" style="1039" customWidth="1"/>
    <col min="7692" max="7701" width="9.81640625" style="1039" customWidth="1"/>
    <col min="7702" max="7705" width="11" style="1039" customWidth="1"/>
    <col min="7706" max="7706" width="14.453125" style="1039" customWidth="1"/>
    <col min="7707" max="7707" width="4.1796875" style="1039" customWidth="1"/>
    <col min="7708" max="7708" width="13.26953125" style="1039" customWidth="1"/>
    <col min="7709" max="7709" width="28.1796875" style="1039" customWidth="1"/>
    <col min="7710" max="7710" width="11" style="1039" customWidth="1"/>
    <col min="7711" max="7711" width="14.453125" style="1039" customWidth="1"/>
    <col min="7712" max="7712" width="4.1796875" style="1039" customWidth="1"/>
    <col min="7713" max="7714" width="11" style="1039" customWidth="1"/>
    <col min="7715" max="7715" width="14.453125" style="1039" customWidth="1"/>
    <col min="7716" max="7716" width="4.1796875" style="1039" customWidth="1"/>
    <col min="7717" max="7717" width="14.453125" style="1039" customWidth="1"/>
    <col min="7718" max="7929" width="11" style="1039"/>
    <col min="7930" max="7930" width="34.7265625" style="1039" customWidth="1"/>
    <col min="7931" max="7931" width="19" style="1039" customWidth="1"/>
    <col min="7932" max="7932" width="17.1796875" style="1039" customWidth="1"/>
    <col min="7933" max="7933" width="34.7265625" style="1039" customWidth="1"/>
    <col min="7934" max="7934" width="4.7265625" style="1039" customWidth="1"/>
    <col min="7935" max="7947" width="11" style="1039" customWidth="1"/>
    <col min="7948" max="7957" width="9.81640625" style="1039" customWidth="1"/>
    <col min="7958" max="7961" width="11" style="1039" customWidth="1"/>
    <col min="7962" max="7962" width="14.453125" style="1039" customWidth="1"/>
    <col min="7963" max="7963" width="4.1796875" style="1039" customWidth="1"/>
    <col min="7964" max="7964" width="13.26953125" style="1039" customWidth="1"/>
    <col min="7965" max="7965" width="28.1796875" style="1039" customWidth="1"/>
    <col min="7966" max="7966" width="11" style="1039" customWidth="1"/>
    <col min="7967" max="7967" width="14.453125" style="1039" customWidth="1"/>
    <col min="7968" max="7968" width="4.1796875" style="1039" customWidth="1"/>
    <col min="7969" max="7970" width="11" style="1039" customWidth="1"/>
    <col min="7971" max="7971" width="14.453125" style="1039" customWidth="1"/>
    <col min="7972" max="7972" width="4.1796875" style="1039" customWidth="1"/>
    <col min="7973" max="7973" width="14.453125" style="1039" customWidth="1"/>
    <col min="7974" max="8185" width="11" style="1039"/>
    <col min="8186" max="8186" width="34.7265625" style="1039" customWidth="1"/>
    <col min="8187" max="8187" width="19" style="1039" customWidth="1"/>
    <col min="8188" max="8188" width="17.1796875" style="1039" customWidth="1"/>
    <col min="8189" max="8189" width="34.7265625" style="1039" customWidth="1"/>
    <col min="8190" max="8190" width="4.7265625" style="1039" customWidth="1"/>
    <col min="8191" max="8203" width="11" style="1039" customWidth="1"/>
    <col min="8204" max="8213" width="9.81640625" style="1039" customWidth="1"/>
    <col min="8214" max="8217" width="11" style="1039" customWidth="1"/>
    <col min="8218" max="8218" width="14.453125" style="1039" customWidth="1"/>
    <col min="8219" max="8219" width="4.1796875" style="1039" customWidth="1"/>
    <col min="8220" max="8220" width="13.26953125" style="1039" customWidth="1"/>
    <col min="8221" max="8221" width="28.1796875" style="1039" customWidth="1"/>
    <col min="8222" max="8222" width="11" style="1039" customWidth="1"/>
    <col min="8223" max="8223" width="14.453125" style="1039" customWidth="1"/>
    <col min="8224" max="8224" width="4.1796875" style="1039" customWidth="1"/>
    <col min="8225" max="8226" width="11" style="1039" customWidth="1"/>
    <col min="8227" max="8227" width="14.453125" style="1039" customWidth="1"/>
    <col min="8228" max="8228" width="4.1796875" style="1039" customWidth="1"/>
    <col min="8229" max="8229" width="14.453125" style="1039" customWidth="1"/>
    <col min="8230" max="8441" width="11" style="1039"/>
    <col min="8442" max="8442" width="34.7265625" style="1039" customWidth="1"/>
    <col min="8443" max="8443" width="19" style="1039" customWidth="1"/>
    <col min="8444" max="8444" width="17.1796875" style="1039" customWidth="1"/>
    <col min="8445" max="8445" width="34.7265625" style="1039" customWidth="1"/>
    <col min="8446" max="8446" width="4.7265625" style="1039" customWidth="1"/>
    <col min="8447" max="8459" width="11" style="1039" customWidth="1"/>
    <col min="8460" max="8469" width="9.81640625" style="1039" customWidth="1"/>
    <col min="8470" max="8473" width="11" style="1039" customWidth="1"/>
    <col min="8474" max="8474" width="14.453125" style="1039" customWidth="1"/>
    <col min="8475" max="8475" width="4.1796875" style="1039" customWidth="1"/>
    <col min="8476" max="8476" width="13.26953125" style="1039" customWidth="1"/>
    <col min="8477" max="8477" width="28.1796875" style="1039" customWidth="1"/>
    <col min="8478" max="8478" width="11" style="1039" customWidth="1"/>
    <col min="8479" max="8479" width="14.453125" style="1039" customWidth="1"/>
    <col min="8480" max="8480" width="4.1796875" style="1039" customWidth="1"/>
    <col min="8481" max="8482" width="11" style="1039" customWidth="1"/>
    <col min="8483" max="8483" width="14.453125" style="1039" customWidth="1"/>
    <col min="8484" max="8484" width="4.1796875" style="1039" customWidth="1"/>
    <col min="8485" max="8485" width="14.453125" style="1039" customWidth="1"/>
    <col min="8486" max="8697" width="11" style="1039"/>
    <col min="8698" max="8698" width="34.7265625" style="1039" customWidth="1"/>
    <col min="8699" max="8699" width="19" style="1039" customWidth="1"/>
    <col min="8700" max="8700" width="17.1796875" style="1039" customWidth="1"/>
    <col min="8701" max="8701" width="34.7265625" style="1039" customWidth="1"/>
    <col min="8702" max="8702" width="4.7265625" style="1039" customWidth="1"/>
    <col min="8703" max="8715" width="11" style="1039" customWidth="1"/>
    <col min="8716" max="8725" width="9.81640625" style="1039" customWidth="1"/>
    <col min="8726" max="8729" width="11" style="1039" customWidth="1"/>
    <col min="8730" max="8730" width="14.453125" style="1039" customWidth="1"/>
    <col min="8731" max="8731" width="4.1796875" style="1039" customWidth="1"/>
    <col min="8732" max="8732" width="13.26953125" style="1039" customWidth="1"/>
    <col min="8733" max="8733" width="28.1796875" style="1039" customWidth="1"/>
    <col min="8734" max="8734" width="11" style="1039" customWidth="1"/>
    <col min="8735" max="8735" width="14.453125" style="1039" customWidth="1"/>
    <col min="8736" max="8736" width="4.1796875" style="1039" customWidth="1"/>
    <col min="8737" max="8738" width="11" style="1039" customWidth="1"/>
    <col min="8739" max="8739" width="14.453125" style="1039" customWidth="1"/>
    <col min="8740" max="8740" width="4.1796875" style="1039" customWidth="1"/>
    <col min="8741" max="8741" width="14.453125" style="1039" customWidth="1"/>
    <col min="8742" max="8953" width="11" style="1039"/>
    <col min="8954" max="8954" width="34.7265625" style="1039" customWidth="1"/>
    <col min="8955" max="8955" width="19" style="1039" customWidth="1"/>
    <col min="8956" max="8956" width="17.1796875" style="1039" customWidth="1"/>
    <col min="8957" max="8957" width="34.7265625" style="1039" customWidth="1"/>
    <col min="8958" max="8958" width="4.7265625" style="1039" customWidth="1"/>
    <col min="8959" max="8971" width="11" style="1039" customWidth="1"/>
    <col min="8972" max="8981" width="9.81640625" style="1039" customWidth="1"/>
    <col min="8982" max="8985" width="11" style="1039" customWidth="1"/>
    <col min="8986" max="8986" width="14.453125" style="1039" customWidth="1"/>
    <col min="8987" max="8987" width="4.1796875" style="1039" customWidth="1"/>
    <col min="8988" max="8988" width="13.26953125" style="1039" customWidth="1"/>
    <col min="8989" max="8989" width="28.1796875" style="1039" customWidth="1"/>
    <col min="8990" max="8990" width="11" style="1039" customWidth="1"/>
    <col min="8991" max="8991" width="14.453125" style="1039" customWidth="1"/>
    <col min="8992" max="8992" width="4.1796875" style="1039" customWidth="1"/>
    <col min="8993" max="8994" width="11" style="1039" customWidth="1"/>
    <col min="8995" max="8995" width="14.453125" style="1039" customWidth="1"/>
    <col min="8996" max="8996" width="4.1796875" style="1039" customWidth="1"/>
    <col min="8997" max="8997" width="14.453125" style="1039" customWidth="1"/>
    <col min="8998" max="9209" width="11" style="1039"/>
    <col min="9210" max="9210" width="34.7265625" style="1039" customWidth="1"/>
    <col min="9211" max="9211" width="19" style="1039" customWidth="1"/>
    <col min="9212" max="9212" width="17.1796875" style="1039" customWidth="1"/>
    <col min="9213" max="9213" width="34.7265625" style="1039" customWidth="1"/>
    <col min="9214" max="9214" width="4.7265625" style="1039" customWidth="1"/>
    <col min="9215" max="9227" width="11" style="1039" customWidth="1"/>
    <col min="9228" max="9237" width="9.81640625" style="1039" customWidth="1"/>
    <col min="9238" max="9241" width="11" style="1039" customWidth="1"/>
    <col min="9242" max="9242" width="14.453125" style="1039" customWidth="1"/>
    <col min="9243" max="9243" width="4.1796875" style="1039" customWidth="1"/>
    <col min="9244" max="9244" width="13.26953125" style="1039" customWidth="1"/>
    <col min="9245" max="9245" width="28.1796875" style="1039" customWidth="1"/>
    <col min="9246" max="9246" width="11" style="1039" customWidth="1"/>
    <col min="9247" max="9247" width="14.453125" style="1039" customWidth="1"/>
    <col min="9248" max="9248" width="4.1796875" style="1039" customWidth="1"/>
    <col min="9249" max="9250" width="11" style="1039" customWidth="1"/>
    <col min="9251" max="9251" width="14.453125" style="1039" customWidth="1"/>
    <col min="9252" max="9252" width="4.1796875" style="1039" customWidth="1"/>
    <col min="9253" max="9253" width="14.453125" style="1039" customWidth="1"/>
    <col min="9254" max="9465" width="11" style="1039"/>
    <col min="9466" max="9466" width="34.7265625" style="1039" customWidth="1"/>
    <col min="9467" max="9467" width="19" style="1039" customWidth="1"/>
    <col min="9468" max="9468" width="17.1796875" style="1039" customWidth="1"/>
    <col min="9469" max="9469" width="34.7265625" style="1039" customWidth="1"/>
    <col min="9470" max="9470" width="4.7265625" style="1039" customWidth="1"/>
    <col min="9471" max="9483" width="11" style="1039" customWidth="1"/>
    <col min="9484" max="9493" width="9.81640625" style="1039" customWidth="1"/>
    <col min="9494" max="9497" width="11" style="1039" customWidth="1"/>
    <col min="9498" max="9498" width="14.453125" style="1039" customWidth="1"/>
    <col min="9499" max="9499" width="4.1796875" style="1039" customWidth="1"/>
    <col min="9500" max="9500" width="13.26953125" style="1039" customWidth="1"/>
    <col min="9501" max="9501" width="28.1796875" style="1039" customWidth="1"/>
    <col min="9502" max="9502" width="11" style="1039" customWidth="1"/>
    <col min="9503" max="9503" width="14.453125" style="1039" customWidth="1"/>
    <col min="9504" max="9504" width="4.1796875" style="1039" customWidth="1"/>
    <col min="9505" max="9506" width="11" style="1039" customWidth="1"/>
    <col min="9507" max="9507" width="14.453125" style="1039" customWidth="1"/>
    <col min="9508" max="9508" width="4.1796875" style="1039" customWidth="1"/>
    <col min="9509" max="9509" width="14.453125" style="1039" customWidth="1"/>
    <col min="9510" max="9721" width="11" style="1039"/>
    <col min="9722" max="9722" width="34.7265625" style="1039" customWidth="1"/>
    <col min="9723" max="9723" width="19" style="1039" customWidth="1"/>
    <col min="9724" max="9724" width="17.1796875" style="1039" customWidth="1"/>
    <col min="9725" max="9725" width="34.7265625" style="1039" customWidth="1"/>
    <col min="9726" max="9726" width="4.7265625" style="1039" customWidth="1"/>
    <col min="9727" max="9739" width="11" style="1039" customWidth="1"/>
    <col min="9740" max="9749" width="9.81640625" style="1039" customWidth="1"/>
    <col min="9750" max="9753" width="11" style="1039" customWidth="1"/>
    <col min="9754" max="9754" width="14.453125" style="1039" customWidth="1"/>
    <col min="9755" max="9755" width="4.1796875" style="1039" customWidth="1"/>
    <col min="9756" max="9756" width="13.26953125" style="1039" customWidth="1"/>
    <col min="9757" max="9757" width="28.1796875" style="1039" customWidth="1"/>
    <col min="9758" max="9758" width="11" style="1039" customWidth="1"/>
    <col min="9759" max="9759" width="14.453125" style="1039" customWidth="1"/>
    <col min="9760" max="9760" width="4.1796875" style="1039" customWidth="1"/>
    <col min="9761" max="9762" width="11" style="1039" customWidth="1"/>
    <col min="9763" max="9763" width="14.453125" style="1039" customWidth="1"/>
    <col min="9764" max="9764" width="4.1796875" style="1039" customWidth="1"/>
    <col min="9765" max="9765" width="14.453125" style="1039" customWidth="1"/>
    <col min="9766" max="9977" width="11" style="1039"/>
    <col min="9978" max="9978" width="34.7265625" style="1039" customWidth="1"/>
    <col min="9979" max="9979" width="19" style="1039" customWidth="1"/>
    <col min="9980" max="9980" width="17.1796875" style="1039" customWidth="1"/>
    <col min="9981" max="9981" width="34.7265625" style="1039" customWidth="1"/>
    <col min="9982" max="9982" width="4.7265625" style="1039" customWidth="1"/>
    <col min="9983" max="9995" width="11" style="1039" customWidth="1"/>
    <col min="9996" max="10005" width="9.81640625" style="1039" customWidth="1"/>
    <col min="10006" max="10009" width="11" style="1039" customWidth="1"/>
    <col min="10010" max="10010" width="14.453125" style="1039" customWidth="1"/>
    <col min="10011" max="10011" width="4.1796875" style="1039" customWidth="1"/>
    <col min="10012" max="10012" width="13.26953125" style="1039" customWidth="1"/>
    <col min="10013" max="10013" width="28.1796875" style="1039" customWidth="1"/>
    <col min="10014" max="10014" width="11" style="1039" customWidth="1"/>
    <col min="10015" max="10015" width="14.453125" style="1039" customWidth="1"/>
    <col min="10016" max="10016" width="4.1796875" style="1039" customWidth="1"/>
    <col min="10017" max="10018" width="11" style="1039" customWidth="1"/>
    <col min="10019" max="10019" width="14.453125" style="1039" customWidth="1"/>
    <col min="10020" max="10020" width="4.1796875" style="1039" customWidth="1"/>
    <col min="10021" max="10021" width="14.453125" style="1039" customWidth="1"/>
    <col min="10022" max="10233" width="11" style="1039"/>
    <col min="10234" max="10234" width="34.7265625" style="1039" customWidth="1"/>
    <col min="10235" max="10235" width="19" style="1039" customWidth="1"/>
    <col min="10236" max="10236" width="17.1796875" style="1039" customWidth="1"/>
    <col min="10237" max="10237" width="34.7265625" style="1039" customWidth="1"/>
    <col min="10238" max="10238" width="4.7265625" style="1039" customWidth="1"/>
    <col min="10239" max="10251" width="11" style="1039" customWidth="1"/>
    <col min="10252" max="10261" width="9.81640625" style="1039" customWidth="1"/>
    <col min="10262" max="10265" width="11" style="1039" customWidth="1"/>
    <col min="10266" max="10266" width="14.453125" style="1039" customWidth="1"/>
    <col min="10267" max="10267" width="4.1796875" style="1039" customWidth="1"/>
    <col min="10268" max="10268" width="13.26953125" style="1039" customWidth="1"/>
    <col min="10269" max="10269" width="28.1796875" style="1039" customWidth="1"/>
    <col min="10270" max="10270" width="11" style="1039" customWidth="1"/>
    <col min="10271" max="10271" width="14.453125" style="1039" customWidth="1"/>
    <col min="10272" max="10272" width="4.1796875" style="1039" customWidth="1"/>
    <col min="10273" max="10274" width="11" style="1039" customWidth="1"/>
    <col min="10275" max="10275" width="14.453125" style="1039" customWidth="1"/>
    <col min="10276" max="10276" width="4.1796875" style="1039" customWidth="1"/>
    <col min="10277" max="10277" width="14.453125" style="1039" customWidth="1"/>
    <col min="10278" max="10489" width="11" style="1039"/>
    <col min="10490" max="10490" width="34.7265625" style="1039" customWidth="1"/>
    <col min="10491" max="10491" width="19" style="1039" customWidth="1"/>
    <col min="10492" max="10492" width="17.1796875" style="1039" customWidth="1"/>
    <col min="10493" max="10493" width="34.7265625" style="1039" customWidth="1"/>
    <col min="10494" max="10494" width="4.7265625" style="1039" customWidth="1"/>
    <col min="10495" max="10507" width="11" style="1039" customWidth="1"/>
    <col min="10508" max="10517" width="9.81640625" style="1039" customWidth="1"/>
    <col min="10518" max="10521" width="11" style="1039" customWidth="1"/>
    <col min="10522" max="10522" width="14.453125" style="1039" customWidth="1"/>
    <col min="10523" max="10523" width="4.1796875" style="1039" customWidth="1"/>
    <col min="10524" max="10524" width="13.26953125" style="1039" customWidth="1"/>
    <col min="10525" max="10525" width="28.1796875" style="1039" customWidth="1"/>
    <col min="10526" max="10526" width="11" style="1039" customWidth="1"/>
    <col min="10527" max="10527" width="14.453125" style="1039" customWidth="1"/>
    <col min="10528" max="10528" width="4.1796875" style="1039" customWidth="1"/>
    <col min="10529" max="10530" width="11" style="1039" customWidth="1"/>
    <col min="10531" max="10531" width="14.453125" style="1039" customWidth="1"/>
    <col min="10532" max="10532" width="4.1796875" style="1039" customWidth="1"/>
    <col min="10533" max="10533" width="14.453125" style="1039" customWidth="1"/>
    <col min="10534" max="10745" width="11" style="1039"/>
    <col min="10746" max="10746" width="34.7265625" style="1039" customWidth="1"/>
    <col min="10747" max="10747" width="19" style="1039" customWidth="1"/>
    <col min="10748" max="10748" width="17.1796875" style="1039" customWidth="1"/>
    <col min="10749" max="10749" width="34.7265625" style="1039" customWidth="1"/>
    <col min="10750" max="10750" width="4.7265625" style="1039" customWidth="1"/>
    <col min="10751" max="10763" width="11" style="1039" customWidth="1"/>
    <col min="10764" max="10773" width="9.81640625" style="1039" customWidth="1"/>
    <col min="10774" max="10777" width="11" style="1039" customWidth="1"/>
    <col min="10778" max="10778" width="14.453125" style="1039" customWidth="1"/>
    <col min="10779" max="10779" width="4.1796875" style="1039" customWidth="1"/>
    <col min="10780" max="10780" width="13.26953125" style="1039" customWidth="1"/>
    <col min="10781" max="10781" width="28.1796875" style="1039" customWidth="1"/>
    <col min="10782" max="10782" width="11" style="1039" customWidth="1"/>
    <col min="10783" max="10783" width="14.453125" style="1039" customWidth="1"/>
    <col min="10784" max="10784" width="4.1796875" style="1039" customWidth="1"/>
    <col min="10785" max="10786" width="11" style="1039" customWidth="1"/>
    <col min="10787" max="10787" width="14.453125" style="1039" customWidth="1"/>
    <col min="10788" max="10788" width="4.1796875" style="1039" customWidth="1"/>
    <col min="10789" max="10789" width="14.453125" style="1039" customWidth="1"/>
    <col min="10790" max="11001" width="11" style="1039"/>
    <col min="11002" max="11002" width="34.7265625" style="1039" customWidth="1"/>
    <col min="11003" max="11003" width="19" style="1039" customWidth="1"/>
    <col min="11004" max="11004" width="17.1796875" style="1039" customWidth="1"/>
    <col min="11005" max="11005" width="34.7265625" style="1039" customWidth="1"/>
    <col min="11006" max="11006" width="4.7265625" style="1039" customWidth="1"/>
    <col min="11007" max="11019" width="11" style="1039" customWidth="1"/>
    <col min="11020" max="11029" width="9.81640625" style="1039" customWidth="1"/>
    <col min="11030" max="11033" width="11" style="1039" customWidth="1"/>
    <col min="11034" max="11034" width="14.453125" style="1039" customWidth="1"/>
    <col min="11035" max="11035" width="4.1796875" style="1039" customWidth="1"/>
    <col min="11036" max="11036" width="13.26953125" style="1039" customWidth="1"/>
    <col min="11037" max="11037" width="28.1796875" style="1039" customWidth="1"/>
    <col min="11038" max="11038" width="11" style="1039" customWidth="1"/>
    <col min="11039" max="11039" width="14.453125" style="1039" customWidth="1"/>
    <col min="11040" max="11040" width="4.1796875" style="1039" customWidth="1"/>
    <col min="11041" max="11042" width="11" style="1039" customWidth="1"/>
    <col min="11043" max="11043" width="14.453125" style="1039" customWidth="1"/>
    <col min="11044" max="11044" width="4.1796875" style="1039" customWidth="1"/>
    <col min="11045" max="11045" width="14.453125" style="1039" customWidth="1"/>
    <col min="11046" max="11257" width="11" style="1039"/>
    <col min="11258" max="11258" width="34.7265625" style="1039" customWidth="1"/>
    <col min="11259" max="11259" width="19" style="1039" customWidth="1"/>
    <col min="11260" max="11260" width="17.1796875" style="1039" customWidth="1"/>
    <col min="11261" max="11261" width="34.7265625" style="1039" customWidth="1"/>
    <col min="11262" max="11262" width="4.7265625" style="1039" customWidth="1"/>
    <col min="11263" max="11275" width="11" style="1039" customWidth="1"/>
    <col min="11276" max="11285" width="9.81640625" style="1039" customWidth="1"/>
    <col min="11286" max="11289" width="11" style="1039" customWidth="1"/>
    <col min="11290" max="11290" width="14.453125" style="1039" customWidth="1"/>
    <col min="11291" max="11291" width="4.1796875" style="1039" customWidth="1"/>
    <col min="11292" max="11292" width="13.26953125" style="1039" customWidth="1"/>
    <col min="11293" max="11293" width="28.1796875" style="1039" customWidth="1"/>
    <col min="11294" max="11294" width="11" style="1039" customWidth="1"/>
    <col min="11295" max="11295" width="14.453125" style="1039" customWidth="1"/>
    <col min="11296" max="11296" width="4.1796875" style="1039" customWidth="1"/>
    <col min="11297" max="11298" width="11" style="1039" customWidth="1"/>
    <col min="11299" max="11299" width="14.453125" style="1039" customWidth="1"/>
    <col min="11300" max="11300" width="4.1796875" style="1039" customWidth="1"/>
    <col min="11301" max="11301" width="14.453125" style="1039" customWidth="1"/>
    <col min="11302" max="11513" width="11" style="1039"/>
    <col min="11514" max="11514" width="34.7265625" style="1039" customWidth="1"/>
    <col min="11515" max="11515" width="19" style="1039" customWidth="1"/>
    <col min="11516" max="11516" width="17.1796875" style="1039" customWidth="1"/>
    <col min="11517" max="11517" width="34.7265625" style="1039" customWidth="1"/>
    <col min="11518" max="11518" width="4.7265625" style="1039" customWidth="1"/>
    <col min="11519" max="11531" width="11" style="1039" customWidth="1"/>
    <col min="11532" max="11541" width="9.81640625" style="1039" customWidth="1"/>
    <col min="11542" max="11545" width="11" style="1039" customWidth="1"/>
    <col min="11546" max="11546" width="14.453125" style="1039" customWidth="1"/>
    <col min="11547" max="11547" width="4.1796875" style="1039" customWidth="1"/>
    <col min="11548" max="11548" width="13.26953125" style="1039" customWidth="1"/>
    <col min="11549" max="11549" width="28.1796875" style="1039" customWidth="1"/>
    <col min="11550" max="11550" width="11" style="1039" customWidth="1"/>
    <col min="11551" max="11551" width="14.453125" style="1039" customWidth="1"/>
    <col min="11552" max="11552" width="4.1796875" style="1039" customWidth="1"/>
    <col min="11553" max="11554" width="11" style="1039" customWidth="1"/>
    <col min="11555" max="11555" width="14.453125" style="1039" customWidth="1"/>
    <col min="11556" max="11556" width="4.1796875" style="1039" customWidth="1"/>
    <col min="11557" max="11557" width="14.453125" style="1039" customWidth="1"/>
    <col min="11558" max="11769" width="11" style="1039"/>
    <col min="11770" max="11770" width="34.7265625" style="1039" customWidth="1"/>
    <col min="11771" max="11771" width="19" style="1039" customWidth="1"/>
    <col min="11772" max="11772" width="17.1796875" style="1039" customWidth="1"/>
    <col min="11773" max="11773" width="34.7265625" style="1039" customWidth="1"/>
    <col min="11774" max="11774" width="4.7265625" style="1039" customWidth="1"/>
    <col min="11775" max="11787" width="11" style="1039" customWidth="1"/>
    <col min="11788" max="11797" width="9.81640625" style="1039" customWidth="1"/>
    <col min="11798" max="11801" width="11" style="1039" customWidth="1"/>
    <col min="11802" max="11802" width="14.453125" style="1039" customWidth="1"/>
    <col min="11803" max="11803" width="4.1796875" style="1039" customWidth="1"/>
    <col min="11804" max="11804" width="13.26953125" style="1039" customWidth="1"/>
    <col min="11805" max="11805" width="28.1796875" style="1039" customWidth="1"/>
    <col min="11806" max="11806" width="11" style="1039" customWidth="1"/>
    <col min="11807" max="11807" width="14.453125" style="1039" customWidth="1"/>
    <col min="11808" max="11808" width="4.1796875" style="1039" customWidth="1"/>
    <col min="11809" max="11810" width="11" style="1039" customWidth="1"/>
    <col min="11811" max="11811" width="14.453125" style="1039" customWidth="1"/>
    <col min="11812" max="11812" width="4.1796875" style="1039" customWidth="1"/>
    <col min="11813" max="11813" width="14.453125" style="1039" customWidth="1"/>
    <col min="11814" max="12025" width="11" style="1039"/>
    <col min="12026" max="12026" width="34.7265625" style="1039" customWidth="1"/>
    <col min="12027" max="12027" width="19" style="1039" customWidth="1"/>
    <col min="12028" max="12028" width="17.1796875" style="1039" customWidth="1"/>
    <col min="12029" max="12029" width="34.7265625" style="1039" customWidth="1"/>
    <col min="12030" max="12030" width="4.7265625" style="1039" customWidth="1"/>
    <col min="12031" max="12043" width="11" style="1039" customWidth="1"/>
    <col min="12044" max="12053" width="9.81640625" style="1039" customWidth="1"/>
    <col min="12054" max="12057" width="11" style="1039" customWidth="1"/>
    <col min="12058" max="12058" width="14.453125" style="1039" customWidth="1"/>
    <col min="12059" max="12059" width="4.1796875" style="1039" customWidth="1"/>
    <col min="12060" max="12060" width="13.26953125" style="1039" customWidth="1"/>
    <col min="12061" max="12061" width="28.1796875" style="1039" customWidth="1"/>
    <col min="12062" max="12062" width="11" style="1039" customWidth="1"/>
    <col min="12063" max="12063" width="14.453125" style="1039" customWidth="1"/>
    <col min="12064" max="12064" width="4.1796875" style="1039" customWidth="1"/>
    <col min="12065" max="12066" width="11" style="1039" customWidth="1"/>
    <col min="12067" max="12067" width="14.453125" style="1039" customWidth="1"/>
    <col min="12068" max="12068" width="4.1796875" style="1039" customWidth="1"/>
    <col min="12069" max="12069" width="14.453125" style="1039" customWidth="1"/>
    <col min="12070" max="12281" width="11" style="1039"/>
    <col min="12282" max="12282" width="34.7265625" style="1039" customWidth="1"/>
    <col min="12283" max="12283" width="19" style="1039" customWidth="1"/>
    <col min="12284" max="12284" width="17.1796875" style="1039" customWidth="1"/>
    <col min="12285" max="12285" width="34.7265625" style="1039" customWidth="1"/>
    <col min="12286" max="12286" width="4.7265625" style="1039" customWidth="1"/>
    <col min="12287" max="12299" width="11" style="1039" customWidth="1"/>
    <col min="12300" max="12309" width="9.81640625" style="1039" customWidth="1"/>
    <col min="12310" max="12313" width="11" style="1039" customWidth="1"/>
    <col min="12314" max="12314" width="14.453125" style="1039" customWidth="1"/>
    <col min="12315" max="12315" width="4.1796875" style="1039" customWidth="1"/>
    <col min="12316" max="12316" width="13.26953125" style="1039" customWidth="1"/>
    <col min="12317" max="12317" width="28.1796875" style="1039" customWidth="1"/>
    <col min="12318" max="12318" width="11" style="1039" customWidth="1"/>
    <col min="12319" max="12319" width="14.453125" style="1039" customWidth="1"/>
    <col min="12320" max="12320" width="4.1796875" style="1039" customWidth="1"/>
    <col min="12321" max="12322" width="11" style="1039" customWidth="1"/>
    <col min="12323" max="12323" width="14.453125" style="1039" customWidth="1"/>
    <col min="12324" max="12324" width="4.1796875" style="1039" customWidth="1"/>
    <col min="12325" max="12325" width="14.453125" style="1039" customWidth="1"/>
    <col min="12326" max="12537" width="11" style="1039"/>
    <col min="12538" max="12538" width="34.7265625" style="1039" customWidth="1"/>
    <col min="12539" max="12539" width="19" style="1039" customWidth="1"/>
    <col min="12540" max="12540" width="17.1796875" style="1039" customWidth="1"/>
    <col min="12541" max="12541" width="34.7265625" style="1039" customWidth="1"/>
    <col min="12542" max="12542" width="4.7265625" style="1039" customWidth="1"/>
    <col min="12543" max="12555" width="11" style="1039" customWidth="1"/>
    <col min="12556" max="12565" width="9.81640625" style="1039" customWidth="1"/>
    <col min="12566" max="12569" width="11" style="1039" customWidth="1"/>
    <col min="12570" max="12570" width="14.453125" style="1039" customWidth="1"/>
    <col min="12571" max="12571" width="4.1796875" style="1039" customWidth="1"/>
    <col min="12572" max="12572" width="13.26953125" style="1039" customWidth="1"/>
    <col min="12573" max="12573" width="28.1796875" style="1039" customWidth="1"/>
    <col min="12574" max="12574" width="11" style="1039" customWidth="1"/>
    <col min="12575" max="12575" width="14.453125" style="1039" customWidth="1"/>
    <col min="12576" max="12576" width="4.1796875" style="1039" customWidth="1"/>
    <col min="12577" max="12578" width="11" style="1039" customWidth="1"/>
    <col min="12579" max="12579" width="14.453125" style="1039" customWidth="1"/>
    <col min="12580" max="12580" width="4.1796875" style="1039" customWidth="1"/>
    <col min="12581" max="12581" width="14.453125" style="1039" customWidth="1"/>
    <col min="12582" max="12793" width="11" style="1039"/>
    <col min="12794" max="12794" width="34.7265625" style="1039" customWidth="1"/>
    <col min="12795" max="12795" width="19" style="1039" customWidth="1"/>
    <col min="12796" max="12796" width="17.1796875" style="1039" customWidth="1"/>
    <col min="12797" max="12797" width="34.7265625" style="1039" customWidth="1"/>
    <col min="12798" max="12798" width="4.7265625" style="1039" customWidth="1"/>
    <col min="12799" max="12811" width="11" style="1039" customWidth="1"/>
    <col min="12812" max="12821" width="9.81640625" style="1039" customWidth="1"/>
    <col min="12822" max="12825" width="11" style="1039" customWidth="1"/>
    <col min="12826" max="12826" width="14.453125" style="1039" customWidth="1"/>
    <col min="12827" max="12827" width="4.1796875" style="1039" customWidth="1"/>
    <col min="12828" max="12828" width="13.26953125" style="1039" customWidth="1"/>
    <col min="12829" max="12829" width="28.1796875" style="1039" customWidth="1"/>
    <col min="12830" max="12830" width="11" style="1039" customWidth="1"/>
    <col min="12831" max="12831" width="14.453125" style="1039" customWidth="1"/>
    <col min="12832" max="12832" width="4.1796875" style="1039" customWidth="1"/>
    <col min="12833" max="12834" width="11" style="1039" customWidth="1"/>
    <col min="12835" max="12835" width="14.453125" style="1039" customWidth="1"/>
    <col min="12836" max="12836" width="4.1796875" style="1039" customWidth="1"/>
    <col min="12837" max="12837" width="14.453125" style="1039" customWidth="1"/>
    <col min="12838" max="13049" width="11" style="1039"/>
    <col min="13050" max="13050" width="34.7265625" style="1039" customWidth="1"/>
    <col min="13051" max="13051" width="19" style="1039" customWidth="1"/>
    <col min="13052" max="13052" width="17.1796875" style="1039" customWidth="1"/>
    <col min="13053" max="13053" width="34.7265625" style="1039" customWidth="1"/>
    <col min="13054" max="13054" width="4.7265625" style="1039" customWidth="1"/>
    <col min="13055" max="13067" width="11" style="1039" customWidth="1"/>
    <col min="13068" max="13077" width="9.81640625" style="1039" customWidth="1"/>
    <col min="13078" max="13081" width="11" style="1039" customWidth="1"/>
    <col min="13082" max="13082" width="14.453125" style="1039" customWidth="1"/>
    <col min="13083" max="13083" width="4.1796875" style="1039" customWidth="1"/>
    <col min="13084" max="13084" width="13.26953125" style="1039" customWidth="1"/>
    <col min="13085" max="13085" width="28.1796875" style="1039" customWidth="1"/>
    <col min="13086" max="13086" width="11" style="1039" customWidth="1"/>
    <col min="13087" max="13087" width="14.453125" style="1039" customWidth="1"/>
    <col min="13088" max="13088" width="4.1796875" style="1039" customWidth="1"/>
    <col min="13089" max="13090" width="11" style="1039" customWidth="1"/>
    <col min="13091" max="13091" width="14.453125" style="1039" customWidth="1"/>
    <col min="13092" max="13092" width="4.1796875" style="1039" customWidth="1"/>
    <col min="13093" max="13093" width="14.453125" style="1039" customWidth="1"/>
    <col min="13094" max="13305" width="11" style="1039"/>
    <col min="13306" max="13306" width="34.7265625" style="1039" customWidth="1"/>
    <col min="13307" max="13307" width="19" style="1039" customWidth="1"/>
    <col min="13308" max="13308" width="17.1796875" style="1039" customWidth="1"/>
    <col min="13309" max="13309" width="34.7265625" style="1039" customWidth="1"/>
    <col min="13310" max="13310" width="4.7265625" style="1039" customWidth="1"/>
    <col min="13311" max="13323" width="11" style="1039" customWidth="1"/>
    <col min="13324" max="13333" width="9.81640625" style="1039" customWidth="1"/>
    <col min="13334" max="13337" width="11" style="1039" customWidth="1"/>
    <col min="13338" max="13338" width="14.453125" style="1039" customWidth="1"/>
    <col min="13339" max="13339" width="4.1796875" style="1039" customWidth="1"/>
    <col min="13340" max="13340" width="13.26953125" style="1039" customWidth="1"/>
    <col min="13341" max="13341" width="28.1796875" style="1039" customWidth="1"/>
    <col min="13342" max="13342" width="11" style="1039" customWidth="1"/>
    <col min="13343" max="13343" width="14.453125" style="1039" customWidth="1"/>
    <col min="13344" max="13344" width="4.1796875" style="1039" customWidth="1"/>
    <col min="13345" max="13346" width="11" style="1039" customWidth="1"/>
    <col min="13347" max="13347" width="14.453125" style="1039" customWidth="1"/>
    <col min="13348" max="13348" width="4.1796875" style="1039" customWidth="1"/>
    <col min="13349" max="13349" width="14.453125" style="1039" customWidth="1"/>
    <col min="13350" max="13561" width="11" style="1039"/>
    <col min="13562" max="13562" width="34.7265625" style="1039" customWidth="1"/>
    <col min="13563" max="13563" width="19" style="1039" customWidth="1"/>
    <col min="13564" max="13564" width="17.1796875" style="1039" customWidth="1"/>
    <col min="13565" max="13565" width="34.7265625" style="1039" customWidth="1"/>
    <col min="13566" max="13566" width="4.7265625" style="1039" customWidth="1"/>
    <col min="13567" max="13579" width="11" style="1039" customWidth="1"/>
    <col min="13580" max="13589" width="9.81640625" style="1039" customWidth="1"/>
    <col min="13590" max="13593" width="11" style="1039" customWidth="1"/>
    <col min="13594" max="13594" width="14.453125" style="1039" customWidth="1"/>
    <col min="13595" max="13595" width="4.1796875" style="1039" customWidth="1"/>
    <col min="13596" max="13596" width="13.26953125" style="1039" customWidth="1"/>
    <col min="13597" max="13597" width="28.1796875" style="1039" customWidth="1"/>
    <col min="13598" max="13598" width="11" style="1039" customWidth="1"/>
    <col min="13599" max="13599" width="14.453125" style="1039" customWidth="1"/>
    <col min="13600" max="13600" width="4.1796875" style="1039" customWidth="1"/>
    <col min="13601" max="13602" width="11" style="1039" customWidth="1"/>
    <col min="13603" max="13603" width="14.453125" style="1039" customWidth="1"/>
    <col min="13604" max="13604" width="4.1796875" style="1039" customWidth="1"/>
    <col min="13605" max="13605" width="14.453125" style="1039" customWidth="1"/>
    <col min="13606" max="13817" width="11" style="1039"/>
    <col min="13818" max="13818" width="34.7265625" style="1039" customWidth="1"/>
    <col min="13819" max="13819" width="19" style="1039" customWidth="1"/>
    <col min="13820" max="13820" width="17.1796875" style="1039" customWidth="1"/>
    <col min="13821" max="13821" width="34.7265625" style="1039" customWidth="1"/>
    <col min="13822" max="13822" width="4.7265625" style="1039" customWidth="1"/>
    <col min="13823" max="13835" width="11" style="1039" customWidth="1"/>
    <col min="13836" max="13845" width="9.81640625" style="1039" customWidth="1"/>
    <col min="13846" max="13849" width="11" style="1039" customWidth="1"/>
    <col min="13850" max="13850" width="14.453125" style="1039" customWidth="1"/>
    <col min="13851" max="13851" width="4.1796875" style="1039" customWidth="1"/>
    <col min="13852" max="13852" width="13.26953125" style="1039" customWidth="1"/>
    <col min="13853" max="13853" width="28.1796875" style="1039" customWidth="1"/>
    <col min="13854" max="13854" width="11" style="1039" customWidth="1"/>
    <col min="13855" max="13855" width="14.453125" style="1039" customWidth="1"/>
    <col min="13856" max="13856" width="4.1796875" style="1039" customWidth="1"/>
    <col min="13857" max="13858" width="11" style="1039" customWidth="1"/>
    <col min="13859" max="13859" width="14.453125" style="1039" customWidth="1"/>
    <col min="13860" max="13860" width="4.1796875" style="1039" customWidth="1"/>
    <col min="13861" max="13861" width="14.453125" style="1039" customWidth="1"/>
    <col min="13862" max="14073" width="11" style="1039"/>
    <col min="14074" max="14074" width="34.7265625" style="1039" customWidth="1"/>
    <col min="14075" max="14075" width="19" style="1039" customWidth="1"/>
    <col min="14076" max="14076" width="17.1796875" style="1039" customWidth="1"/>
    <col min="14077" max="14077" width="34.7265625" style="1039" customWidth="1"/>
    <col min="14078" max="14078" width="4.7265625" style="1039" customWidth="1"/>
    <col min="14079" max="14091" width="11" style="1039" customWidth="1"/>
    <col min="14092" max="14101" width="9.81640625" style="1039" customWidth="1"/>
    <col min="14102" max="14105" width="11" style="1039" customWidth="1"/>
    <col min="14106" max="14106" width="14.453125" style="1039" customWidth="1"/>
    <col min="14107" max="14107" width="4.1796875" style="1039" customWidth="1"/>
    <col min="14108" max="14108" width="13.26953125" style="1039" customWidth="1"/>
    <col min="14109" max="14109" width="28.1796875" style="1039" customWidth="1"/>
    <col min="14110" max="14110" width="11" style="1039" customWidth="1"/>
    <col min="14111" max="14111" width="14.453125" style="1039" customWidth="1"/>
    <col min="14112" max="14112" width="4.1796875" style="1039" customWidth="1"/>
    <col min="14113" max="14114" width="11" style="1039" customWidth="1"/>
    <col min="14115" max="14115" width="14.453125" style="1039" customWidth="1"/>
    <col min="14116" max="14116" width="4.1796875" style="1039" customWidth="1"/>
    <col min="14117" max="14117" width="14.453125" style="1039" customWidth="1"/>
    <col min="14118" max="14329" width="11" style="1039"/>
    <col min="14330" max="14330" width="34.7265625" style="1039" customWidth="1"/>
    <col min="14331" max="14331" width="19" style="1039" customWidth="1"/>
    <col min="14332" max="14332" width="17.1796875" style="1039" customWidth="1"/>
    <col min="14333" max="14333" width="34.7265625" style="1039" customWidth="1"/>
    <col min="14334" max="14334" width="4.7265625" style="1039" customWidth="1"/>
    <col min="14335" max="14347" width="11" style="1039" customWidth="1"/>
    <col min="14348" max="14357" width="9.81640625" style="1039" customWidth="1"/>
    <col min="14358" max="14361" width="11" style="1039" customWidth="1"/>
    <col min="14362" max="14362" width="14.453125" style="1039" customWidth="1"/>
    <col min="14363" max="14363" width="4.1796875" style="1039" customWidth="1"/>
    <col min="14364" max="14364" width="13.26953125" style="1039" customWidth="1"/>
    <col min="14365" max="14365" width="28.1796875" style="1039" customWidth="1"/>
    <col min="14366" max="14366" width="11" style="1039" customWidth="1"/>
    <col min="14367" max="14367" width="14.453125" style="1039" customWidth="1"/>
    <col min="14368" max="14368" width="4.1796875" style="1039" customWidth="1"/>
    <col min="14369" max="14370" width="11" style="1039" customWidth="1"/>
    <col min="14371" max="14371" width="14.453125" style="1039" customWidth="1"/>
    <col min="14372" max="14372" width="4.1796875" style="1039" customWidth="1"/>
    <col min="14373" max="14373" width="14.453125" style="1039" customWidth="1"/>
    <col min="14374" max="14585" width="11" style="1039"/>
    <col min="14586" max="14586" width="34.7265625" style="1039" customWidth="1"/>
    <col min="14587" max="14587" width="19" style="1039" customWidth="1"/>
    <col min="14588" max="14588" width="17.1796875" style="1039" customWidth="1"/>
    <col min="14589" max="14589" width="34.7265625" style="1039" customWidth="1"/>
    <col min="14590" max="14590" width="4.7265625" style="1039" customWidth="1"/>
    <col min="14591" max="14603" width="11" style="1039" customWidth="1"/>
    <col min="14604" max="14613" width="9.81640625" style="1039" customWidth="1"/>
    <col min="14614" max="14617" width="11" style="1039" customWidth="1"/>
    <col min="14618" max="14618" width="14.453125" style="1039" customWidth="1"/>
    <col min="14619" max="14619" width="4.1796875" style="1039" customWidth="1"/>
    <col min="14620" max="14620" width="13.26953125" style="1039" customWidth="1"/>
    <col min="14621" max="14621" width="28.1796875" style="1039" customWidth="1"/>
    <col min="14622" max="14622" width="11" style="1039" customWidth="1"/>
    <col min="14623" max="14623" width="14.453125" style="1039" customWidth="1"/>
    <col min="14624" max="14624" width="4.1796875" style="1039" customWidth="1"/>
    <col min="14625" max="14626" width="11" style="1039" customWidth="1"/>
    <col min="14627" max="14627" width="14.453125" style="1039" customWidth="1"/>
    <col min="14628" max="14628" width="4.1796875" style="1039" customWidth="1"/>
    <col min="14629" max="14629" width="14.453125" style="1039" customWidth="1"/>
    <col min="14630" max="14841" width="11" style="1039"/>
    <col min="14842" max="14842" width="34.7265625" style="1039" customWidth="1"/>
    <col min="14843" max="14843" width="19" style="1039" customWidth="1"/>
    <col min="14844" max="14844" width="17.1796875" style="1039" customWidth="1"/>
    <col min="14845" max="14845" width="34.7265625" style="1039" customWidth="1"/>
    <col min="14846" max="14846" width="4.7265625" style="1039" customWidth="1"/>
    <col min="14847" max="14859" width="11" style="1039" customWidth="1"/>
    <col min="14860" max="14869" width="9.81640625" style="1039" customWidth="1"/>
    <col min="14870" max="14873" width="11" style="1039" customWidth="1"/>
    <col min="14874" max="14874" width="14.453125" style="1039" customWidth="1"/>
    <col min="14875" max="14875" width="4.1796875" style="1039" customWidth="1"/>
    <col min="14876" max="14876" width="13.26953125" style="1039" customWidth="1"/>
    <col min="14877" max="14877" width="28.1796875" style="1039" customWidth="1"/>
    <col min="14878" max="14878" width="11" style="1039" customWidth="1"/>
    <col min="14879" max="14879" width="14.453125" style="1039" customWidth="1"/>
    <col min="14880" max="14880" width="4.1796875" style="1039" customWidth="1"/>
    <col min="14881" max="14882" width="11" style="1039" customWidth="1"/>
    <col min="14883" max="14883" width="14.453125" style="1039" customWidth="1"/>
    <col min="14884" max="14884" width="4.1796875" style="1039" customWidth="1"/>
    <col min="14885" max="14885" width="14.453125" style="1039" customWidth="1"/>
    <col min="14886" max="15097" width="11" style="1039"/>
    <col min="15098" max="15098" width="34.7265625" style="1039" customWidth="1"/>
    <col min="15099" max="15099" width="19" style="1039" customWidth="1"/>
    <col min="15100" max="15100" width="17.1796875" style="1039" customWidth="1"/>
    <col min="15101" max="15101" width="34.7265625" style="1039" customWidth="1"/>
    <col min="15102" max="15102" width="4.7265625" style="1039" customWidth="1"/>
    <col min="15103" max="15115" width="11" style="1039" customWidth="1"/>
    <col min="15116" max="15125" width="9.81640625" style="1039" customWidth="1"/>
    <col min="15126" max="15129" width="11" style="1039" customWidth="1"/>
    <col min="15130" max="15130" width="14.453125" style="1039" customWidth="1"/>
    <col min="15131" max="15131" width="4.1796875" style="1039" customWidth="1"/>
    <col min="15132" max="15132" width="13.26953125" style="1039" customWidth="1"/>
    <col min="15133" max="15133" width="28.1796875" style="1039" customWidth="1"/>
    <col min="15134" max="15134" width="11" style="1039" customWidth="1"/>
    <col min="15135" max="15135" width="14.453125" style="1039" customWidth="1"/>
    <col min="15136" max="15136" width="4.1796875" style="1039" customWidth="1"/>
    <col min="15137" max="15138" width="11" style="1039" customWidth="1"/>
    <col min="15139" max="15139" width="14.453125" style="1039" customWidth="1"/>
    <col min="15140" max="15140" width="4.1796875" style="1039" customWidth="1"/>
    <col min="15141" max="15141" width="14.453125" style="1039" customWidth="1"/>
    <col min="15142" max="15353" width="11" style="1039"/>
    <col min="15354" max="15354" width="34.7265625" style="1039" customWidth="1"/>
    <col min="15355" max="15355" width="19" style="1039" customWidth="1"/>
    <col min="15356" max="15356" width="17.1796875" style="1039" customWidth="1"/>
    <col min="15357" max="15357" width="34.7265625" style="1039" customWidth="1"/>
    <col min="15358" max="15358" width="4.7265625" style="1039" customWidth="1"/>
    <col min="15359" max="15371" width="11" style="1039" customWidth="1"/>
    <col min="15372" max="15381" width="9.81640625" style="1039" customWidth="1"/>
    <col min="15382" max="15385" width="11" style="1039" customWidth="1"/>
    <col min="15386" max="15386" width="14.453125" style="1039" customWidth="1"/>
    <col min="15387" max="15387" width="4.1796875" style="1039" customWidth="1"/>
    <col min="15388" max="15388" width="13.26953125" style="1039" customWidth="1"/>
    <col min="15389" max="15389" width="28.1796875" style="1039" customWidth="1"/>
    <col min="15390" max="15390" width="11" style="1039" customWidth="1"/>
    <col min="15391" max="15391" width="14.453125" style="1039" customWidth="1"/>
    <col min="15392" max="15392" width="4.1796875" style="1039" customWidth="1"/>
    <col min="15393" max="15394" width="11" style="1039" customWidth="1"/>
    <col min="15395" max="15395" width="14.453125" style="1039" customWidth="1"/>
    <col min="15396" max="15396" width="4.1796875" style="1039" customWidth="1"/>
    <col min="15397" max="15397" width="14.453125" style="1039" customWidth="1"/>
    <col min="15398" max="15609" width="11" style="1039"/>
    <col min="15610" max="15610" width="34.7265625" style="1039" customWidth="1"/>
    <col min="15611" max="15611" width="19" style="1039" customWidth="1"/>
    <col min="15612" max="15612" width="17.1796875" style="1039" customWidth="1"/>
    <col min="15613" max="15613" width="34.7265625" style="1039" customWidth="1"/>
    <col min="15614" max="15614" width="4.7265625" style="1039" customWidth="1"/>
    <col min="15615" max="15627" width="11" style="1039" customWidth="1"/>
    <col min="15628" max="15637" width="9.81640625" style="1039" customWidth="1"/>
    <col min="15638" max="15641" width="11" style="1039" customWidth="1"/>
    <col min="15642" max="15642" width="14.453125" style="1039" customWidth="1"/>
    <col min="15643" max="15643" width="4.1796875" style="1039" customWidth="1"/>
    <col min="15644" max="15644" width="13.26953125" style="1039" customWidth="1"/>
    <col min="15645" max="15645" width="28.1796875" style="1039" customWidth="1"/>
    <col min="15646" max="15646" width="11" style="1039" customWidth="1"/>
    <col min="15647" max="15647" width="14.453125" style="1039" customWidth="1"/>
    <col min="15648" max="15648" width="4.1796875" style="1039" customWidth="1"/>
    <col min="15649" max="15650" width="11" style="1039" customWidth="1"/>
    <col min="15651" max="15651" width="14.453125" style="1039" customWidth="1"/>
    <col min="15652" max="15652" width="4.1796875" style="1039" customWidth="1"/>
    <col min="15653" max="15653" width="14.453125" style="1039" customWidth="1"/>
    <col min="15654" max="15865" width="11" style="1039"/>
    <col min="15866" max="15866" width="34.7265625" style="1039" customWidth="1"/>
    <col min="15867" max="15867" width="19" style="1039" customWidth="1"/>
    <col min="15868" max="15868" width="17.1796875" style="1039" customWidth="1"/>
    <col min="15869" max="15869" width="34.7265625" style="1039" customWidth="1"/>
    <col min="15870" max="15870" width="4.7265625" style="1039" customWidth="1"/>
    <col min="15871" max="15883" width="11" style="1039" customWidth="1"/>
    <col min="15884" max="15893" width="9.81640625" style="1039" customWidth="1"/>
    <col min="15894" max="15897" width="11" style="1039" customWidth="1"/>
    <col min="15898" max="15898" width="14.453125" style="1039" customWidth="1"/>
    <col min="15899" max="15899" width="4.1796875" style="1039" customWidth="1"/>
    <col min="15900" max="15900" width="13.26953125" style="1039" customWidth="1"/>
    <col min="15901" max="15901" width="28.1796875" style="1039" customWidth="1"/>
    <col min="15902" max="15902" width="11" style="1039" customWidth="1"/>
    <col min="15903" max="15903" width="14.453125" style="1039" customWidth="1"/>
    <col min="15904" max="15904" width="4.1796875" style="1039" customWidth="1"/>
    <col min="15905" max="15906" width="11" style="1039" customWidth="1"/>
    <col min="15907" max="15907" width="14.453125" style="1039" customWidth="1"/>
    <col min="15908" max="15908" width="4.1796875" style="1039" customWidth="1"/>
    <col min="15909" max="15909" width="14.453125" style="1039" customWidth="1"/>
    <col min="15910" max="16121" width="11" style="1039"/>
    <col min="16122" max="16122" width="34.7265625" style="1039" customWidth="1"/>
    <col min="16123" max="16123" width="19" style="1039" customWidth="1"/>
    <col min="16124" max="16124" width="17.1796875" style="1039" customWidth="1"/>
    <col min="16125" max="16125" width="34.7265625" style="1039" customWidth="1"/>
    <col min="16126" max="16126" width="4.7265625" style="1039" customWidth="1"/>
    <col min="16127" max="16139" width="11" style="1039" customWidth="1"/>
    <col min="16140" max="16149" width="9.81640625" style="1039" customWidth="1"/>
    <col min="16150" max="16153" width="11" style="1039" customWidth="1"/>
    <col min="16154" max="16154" width="14.453125" style="1039" customWidth="1"/>
    <col min="16155" max="16155" width="4.1796875" style="1039" customWidth="1"/>
    <col min="16156" max="16156" width="13.26953125" style="1039" customWidth="1"/>
    <col min="16157" max="16157" width="28.1796875" style="1039" customWidth="1"/>
    <col min="16158" max="16158" width="11" style="1039" customWidth="1"/>
    <col min="16159" max="16159" width="14.453125" style="1039" customWidth="1"/>
    <col min="16160" max="16160" width="4.1796875" style="1039" customWidth="1"/>
    <col min="16161" max="16162" width="11" style="1039" customWidth="1"/>
    <col min="16163" max="16163" width="14.453125" style="1039" customWidth="1"/>
    <col min="16164" max="16164" width="4.1796875" style="1039" customWidth="1"/>
    <col min="16165" max="16165" width="14.453125" style="1039" customWidth="1"/>
    <col min="16166" max="16384" width="11" style="1039"/>
  </cols>
  <sheetData>
    <row r="1" spans="1:5" s="1037" customFormat="1" ht="24.75" customHeight="1">
      <c r="A1" s="1036" t="s">
        <v>1393</v>
      </c>
      <c r="D1" s="1038" t="s">
        <v>1394</v>
      </c>
    </row>
    <row r="2" spans="1:5" ht="19" customHeight="1">
      <c r="D2" s="1040"/>
    </row>
    <row r="3" spans="1:5" s="1041" customFormat="1" ht="20.5">
      <c r="A3" s="1588" t="s">
        <v>1417</v>
      </c>
      <c r="B3" s="1037"/>
      <c r="C3" s="1037"/>
      <c r="D3" s="1589" t="s">
        <v>2176</v>
      </c>
    </row>
    <row r="4" spans="1:5" ht="19" customHeight="1">
      <c r="A4" s="1588" t="s">
        <v>1418</v>
      </c>
      <c r="B4" s="1037"/>
      <c r="C4" s="1037"/>
      <c r="D4" s="1043" t="s">
        <v>1943</v>
      </c>
    </row>
    <row r="5" spans="1:5" ht="19" customHeight="1">
      <c r="D5" s="1044"/>
    </row>
    <row r="6" spans="1:5" ht="19" customHeight="1">
      <c r="D6" s="1044"/>
    </row>
    <row r="7" spans="1:5" ht="16.5" customHeight="1">
      <c r="A7" s="1429"/>
      <c r="B7" s="1430" t="s">
        <v>2309</v>
      </c>
      <c r="C7" s="1430" t="s">
        <v>1865</v>
      </c>
      <c r="D7" s="1286"/>
    </row>
    <row r="8" spans="1:5" ht="31.15" customHeight="1">
      <c r="A8" s="1285" t="s">
        <v>1419</v>
      </c>
      <c r="B8" s="1295">
        <v>760</v>
      </c>
      <c r="C8" s="1295">
        <v>760</v>
      </c>
      <c r="D8" s="1286" t="s">
        <v>594</v>
      </c>
      <c r="E8" s="1047"/>
    </row>
    <row r="9" spans="1:5" ht="31.15" customHeight="1">
      <c r="A9" s="1285" t="s">
        <v>1420</v>
      </c>
      <c r="B9" s="1295">
        <v>1470</v>
      </c>
      <c r="C9" s="1295">
        <v>1470</v>
      </c>
      <c r="D9" s="1286" t="s">
        <v>1421</v>
      </c>
      <c r="E9" s="1047"/>
    </row>
    <row r="10" spans="1:5" ht="31.15" customHeight="1">
      <c r="A10" s="1287" t="s">
        <v>1422</v>
      </c>
      <c r="B10" s="1295">
        <v>565</v>
      </c>
      <c r="C10" s="1295">
        <v>565</v>
      </c>
      <c r="D10" s="1286" t="s">
        <v>1423</v>
      </c>
      <c r="E10" s="1047"/>
    </row>
    <row r="11" spans="1:5" ht="31.15" customHeight="1">
      <c r="A11" s="1285" t="s">
        <v>1424</v>
      </c>
      <c r="B11" s="1295">
        <v>365</v>
      </c>
      <c r="C11" s="1295">
        <v>365</v>
      </c>
      <c r="D11" s="1286" t="s">
        <v>1939</v>
      </c>
      <c r="E11" s="1047"/>
    </row>
    <row r="12" spans="1:5" ht="31.15" customHeight="1">
      <c r="A12" s="1285" t="s">
        <v>1425</v>
      </c>
      <c r="B12" s="1295">
        <v>657</v>
      </c>
      <c r="C12" s="1295">
        <v>657</v>
      </c>
      <c r="D12" s="1286" t="s">
        <v>1940</v>
      </c>
      <c r="E12" s="1047"/>
    </row>
    <row r="13" spans="1:5" ht="31.15" customHeight="1">
      <c r="A13" s="1285" t="s">
        <v>1426</v>
      </c>
      <c r="B13" s="1295">
        <v>1160</v>
      </c>
      <c r="C13" s="1295">
        <v>1160</v>
      </c>
      <c r="D13" s="1286" t="s">
        <v>1427</v>
      </c>
      <c r="E13" s="1047"/>
    </row>
    <row r="14" spans="1:5" ht="31.15" customHeight="1">
      <c r="A14" s="1285" t="s">
        <v>1428</v>
      </c>
      <c r="B14" s="1295">
        <v>637</v>
      </c>
      <c r="C14" s="1295">
        <v>637</v>
      </c>
      <c r="D14" s="1286" t="s">
        <v>625</v>
      </c>
      <c r="E14" s="1047"/>
    </row>
    <row r="15" spans="1:5" ht="31.15" customHeight="1">
      <c r="A15" s="1285" t="s">
        <v>1429</v>
      </c>
      <c r="B15" s="1295">
        <v>670</v>
      </c>
      <c r="C15" s="1295">
        <v>670</v>
      </c>
      <c r="D15" s="1286" t="s">
        <v>1941</v>
      </c>
      <c r="E15" s="1047"/>
    </row>
    <row r="16" spans="1:5" s="1049" customFormat="1" ht="31.15" customHeight="1">
      <c r="A16" s="1285" t="s">
        <v>1430</v>
      </c>
      <c r="B16" s="1295">
        <v>184</v>
      </c>
      <c r="C16" s="1295">
        <v>184</v>
      </c>
      <c r="D16" s="1286" t="s">
        <v>1431</v>
      </c>
    </row>
    <row r="17" spans="1:5" s="1049" customFormat="1" ht="31.15" customHeight="1">
      <c r="A17" s="1285" t="s">
        <v>1432</v>
      </c>
      <c r="B17" s="1295">
        <v>226</v>
      </c>
      <c r="C17" s="1295">
        <v>226</v>
      </c>
      <c r="D17" s="1286" t="s">
        <v>1433</v>
      </c>
    </row>
    <row r="18" spans="1:5" s="1049" customFormat="1" ht="31.15" customHeight="1">
      <c r="A18" s="1287" t="s">
        <v>1434</v>
      </c>
      <c r="B18" s="1295">
        <v>504</v>
      </c>
      <c r="C18" s="1295">
        <v>504</v>
      </c>
      <c r="D18" s="1286" t="s">
        <v>1942</v>
      </c>
    </row>
    <row r="19" spans="1:5" s="1049" customFormat="1" ht="31.15" customHeight="1" thickBot="1">
      <c r="A19" s="1289" t="s">
        <v>1935</v>
      </c>
      <c r="B19" s="1295">
        <v>20</v>
      </c>
      <c r="C19" s="1295">
        <v>20</v>
      </c>
      <c r="D19" s="1290" t="s">
        <v>1936</v>
      </c>
    </row>
    <row r="20" spans="1:5" s="1049" customFormat="1" ht="31.15" customHeight="1" thickTop="1">
      <c r="A20" s="1291" t="s">
        <v>1937</v>
      </c>
      <c r="B20" s="1295">
        <v>82</v>
      </c>
      <c r="C20" s="1295">
        <v>82</v>
      </c>
      <c r="D20" s="1292" t="s">
        <v>1938</v>
      </c>
    </row>
    <row r="21" spans="1:5" ht="43.15" customHeight="1">
      <c r="A21" s="1293" t="s">
        <v>15</v>
      </c>
      <c r="B21" s="1288">
        <f>SUM(B8:B20)</f>
        <v>7300</v>
      </c>
      <c r="C21" s="1288">
        <f>SUM(C8:C20)</f>
        <v>7300</v>
      </c>
      <c r="D21" s="1294" t="s">
        <v>16</v>
      </c>
    </row>
    <row r="22" spans="1:5" ht="20.149999999999999" customHeight="1">
      <c r="A22" s="1050" t="s">
        <v>263</v>
      </c>
      <c r="B22" s="1050"/>
      <c r="C22" s="1050"/>
    </row>
    <row r="23" spans="1:5" s="1049" customFormat="1" ht="20.25" customHeight="1">
      <c r="A23" s="1051"/>
      <c r="B23" s="1052"/>
      <c r="C23" s="1052"/>
      <c r="D23" s="1042"/>
      <c r="E23" s="1053"/>
    </row>
    <row r="24" spans="1:5" ht="19" customHeight="1">
      <c r="A24" s="1051"/>
      <c r="B24" s="1050"/>
      <c r="C24" s="1050"/>
      <c r="D24" s="1043"/>
      <c r="E24" s="1054"/>
    </row>
    <row r="25" spans="1:5" s="1056" customFormat="1" ht="12.75" customHeight="1">
      <c r="A25" s="1050"/>
      <c r="B25" s="1050"/>
      <c r="C25" s="1050"/>
      <c r="D25" s="1055"/>
    </row>
    <row r="26" spans="1:5" s="1056" customFormat="1" ht="12.75" customHeight="1">
      <c r="A26" s="1050"/>
      <c r="B26" s="1057"/>
      <c r="C26" s="1050"/>
    </row>
    <row r="27" spans="1:5" ht="12.75" customHeight="1">
      <c r="A27" s="1050"/>
      <c r="B27" s="1050"/>
      <c r="C27" s="1050"/>
      <c r="D27" s="1058"/>
    </row>
    <row r="28" spans="1:5" ht="12.75" customHeight="1">
      <c r="A28" s="1059"/>
      <c r="B28" s="1057"/>
      <c r="C28" s="1057"/>
    </row>
    <row r="29" spans="1:5" ht="12.75" customHeight="1">
      <c r="A29" s="1059"/>
    </row>
    <row r="30" spans="1:5" ht="18" customHeight="1">
      <c r="A30" s="1045"/>
      <c r="B30" s="1060"/>
      <c r="C30" s="1060"/>
      <c r="D30" s="1046"/>
    </row>
    <row r="31" spans="1:5" ht="18" hidden="1" customHeight="1">
      <c r="A31" s="1045"/>
      <c r="B31" s="1060"/>
      <c r="C31" s="1060"/>
      <c r="D31" s="1046"/>
    </row>
    <row r="32" spans="1:5">
      <c r="A32" s="1061"/>
      <c r="B32" s="1062"/>
      <c r="C32" s="1062"/>
    </row>
    <row r="39" spans="1:4">
      <c r="A39" s="31" t="s">
        <v>1873</v>
      </c>
      <c r="B39" s="31"/>
      <c r="C39" s="31"/>
      <c r="D39" s="32" t="s">
        <v>1872</v>
      </c>
    </row>
  </sheetData>
  <pageMargins left="0.78740157480314965" right="0.78740157480314965" top="1.1811023622047245" bottom="0.98425196850393704" header="0.51181102362204722" footer="0.51181102362204722"/>
  <pageSetup paperSize="9" scale="80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tabColor rgb="FFFFFF00"/>
  </sheetPr>
  <dimension ref="A1:H62"/>
  <sheetViews>
    <sheetView showGridLines="0" view="pageLayout" topLeftCell="A16" zoomScale="70" zoomScalePageLayoutView="70" workbookViewId="0">
      <selection activeCell="F15" sqref="F15"/>
    </sheetView>
  </sheetViews>
  <sheetFormatPr defaultColWidth="10.90625" defaultRowHeight="13"/>
  <cols>
    <col min="1" max="1" width="30.54296875" style="1049" customWidth="1"/>
    <col min="2" max="2" width="8.1796875" style="1049" customWidth="1"/>
    <col min="3" max="3" width="9.1796875" style="1049" customWidth="1"/>
    <col min="4" max="4" width="6.26953125" style="1049" customWidth="1"/>
    <col min="5" max="5" width="9" style="1049" customWidth="1"/>
    <col min="6" max="6" width="8.453125" style="1049" customWidth="1"/>
    <col min="7" max="7" width="7.1796875" style="1049" customWidth="1"/>
    <col min="8" max="8" width="29.26953125" style="1049" customWidth="1"/>
    <col min="9" max="234" width="11.453125" style="1049"/>
    <col min="235" max="235" width="26.7265625" style="1049" customWidth="1"/>
    <col min="236" max="236" width="10.7265625" style="1049" customWidth="1"/>
    <col min="237" max="238" width="6.7265625" style="1049" customWidth="1"/>
    <col min="239" max="239" width="5.7265625" style="1049" customWidth="1"/>
    <col min="240" max="240" width="7.1796875" style="1049" customWidth="1"/>
    <col min="241" max="242" width="5.7265625" style="1049" customWidth="1"/>
    <col min="243" max="243" width="10.7265625" style="1049" customWidth="1"/>
    <col min="244" max="244" width="26.7265625" style="1049" customWidth="1"/>
    <col min="245" max="245" width="8.453125" style="1049" customWidth="1"/>
    <col min="246" max="490" width="11.453125" style="1049"/>
    <col min="491" max="491" width="26.7265625" style="1049" customWidth="1"/>
    <col min="492" max="492" width="10.7265625" style="1049" customWidth="1"/>
    <col min="493" max="494" width="6.7265625" style="1049" customWidth="1"/>
    <col min="495" max="495" width="5.7265625" style="1049" customWidth="1"/>
    <col min="496" max="496" width="7.1796875" style="1049" customWidth="1"/>
    <col min="497" max="498" width="5.7265625" style="1049" customWidth="1"/>
    <col min="499" max="499" width="10.7265625" style="1049" customWidth="1"/>
    <col min="500" max="500" width="26.7265625" style="1049" customWidth="1"/>
    <col min="501" max="501" width="8.453125" style="1049" customWidth="1"/>
    <col min="502" max="746" width="11.453125" style="1049"/>
    <col min="747" max="747" width="26.7265625" style="1049" customWidth="1"/>
    <col min="748" max="748" width="10.7265625" style="1049" customWidth="1"/>
    <col min="749" max="750" width="6.7265625" style="1049" customWidth="1"/>
    <col min="751" max="751" width="5.7265625" style="1049" customWidth="1"/>
    <col min="752" max="752" width="7.1796875" style="1049" customWidth="1"/>
    <col min="753" max="754" width="5.7265625" style="1049" customWidth="1"/>
    <col min="755" max="755" width="10.7265625" style="1049" customWidth="1"/>
    <col min="756" max="756" width="26.7265625" style="1049" customWidth="1"/>
    <col min="757" max="757" width="8.453125" style="1049" customWidth="1"/>
    <col min="758" max="1002" width="11.453125" style="1049"/>
    <col min="1003" max="1003" width="26.7265625" style="1049" customWidth="1"/>
    <col min="1004" max="1004" width="10.7265625" style="1049" customWidth="1"/>
    <col min="1005" max="1006" width="6.7265625" style="1049" customWidth="1"/>
    <col min="1007" max="1007" width="5.7265625" style="1049" customWidth="1"/>
    <col min="1008" max="1008" width="7.1796875" style="1049" customWidth="1"/>
    <col min="1009" max="1010" width="5.7265625" style="1049" customWidth="1"/>
    <col min="1011" max="1011" width="10.7265625" style="1049" customWidth="1"/>
    <col min="1012" max="1012" width="26.7265625" style="1049" customWidth="1"/>
    <col min="1013" max="1013" width="8.453125" style="1049" customWidth="1"/>
    <col min="1014" max="1258" width="11.453125" style="1049"/>
    <col min="1259" max="1259" width="26.7265625" style="1049" customWidth="1"/>
    <col min="1260" max="1260" width="10.7265625" style="1049" customWidth="1"/>
    <col min="1261" max="1262" width="6.7265625" style="1049" customWidth="1"/>
    <col min="1263" max="1263" width="5.7265625" style="1049" customWidth="1"/>
    <col min="1264" max="1264" width="7.1796875" style="1049" customWidth="1"/>
    <col min="1265" max="1266" width="5.7265625" style="1049" customWidth="1"/>
    <col min="1267" max="1267" width="10.7265625" style="1049" customWidth="1"/>
    <col min="1268" max="1268" width="26.7265625" style="1049" customWidth="1"/>
    <col min="1269" max="1269" width="8.453125" style="1049" customWidth="1"/>
    <col min="1270" max="1514" width="11.453125" style="1049"/>
    <col min="1515" max="1515" width="26.7265625" style="1049" customWidth="1"/>
    <col min="1516" max="1516" width="10.7265625" style="1049" customWidth="1"/>
    <col min="1517" max="1518" width="6.7265625" style="1049" customWidth="1"/>
    <col min="1519" max="1519" width="5.7265625" style="1049" customWidth="1"/>
    <col min="1520" max="1520" width="7.1796875" style="1049" customWidth="1"/>
    <col min="1521" max="1522" width="5.7265625" style="1049" customWidth="1"/>
    <col min="1523" max="1523" width="10.7265625" style="1049" customWidth="1"/>
    <col min="1524" max="1524" width="26.7265625" style="1049" customWidth="1"/>
    <col min="1525" max="1525" width="8.453125" style="1049" customWidth="1"/>
    <col min="1526" max="1770" width="11.453125" style="1049"/>
    <col min="1771" max="1771" width="26.7265625" style="1049" customWidth="1"/>
    <col min="1772" max="1772" width="10.7265625" style="1049" customWidth="1"/>
    <col min="1773" max="1774" width="6.7265625" style="1049" customWidth="1"/>
    <col min="1775" max="1775" width="5.7265625" style="1049" customWidth="1"/>
    <col min="1776" max="1776" width="7.1796875" style="1049" customWidth="1"/>
    <col min="1777" max="1778" width="5.7265625" style="1049" customWidth="1"/>
    <col min="1779" max="1779" width="10.7265625" style="1049" customWidth="1"/>
    <col min="1780" max="1780" width="26.7265625" style="1049" customWidth="1"/>
    <col min="1781" max="1781" width="8.453125" style="1049" customWidth="1"/>
    <col min="1782" max="2026" width="11.453125" style="1049"/>
    <col min="2027" max="2027" width="26.7265625" style="1049" customWidth="1"/>
    <col min="2028" max="2028" width="10.7265625" style="1049" customWidth="1"/>
    <col min="2029" max="2030" width="6.7265625" style="1049" customWidth="1"/>
    <col min="2031" max="2031" width="5.7265625" style="1049" customWidth="1"/>
    <col min="2032" max="2032" width="7.1796875" style="1049" customWidth="1"/>
    <col min="2033" max="2034" width="5.7265625" style="1049" customWidth="1"/>
    <col min="2035" max="2035" width="10.7265625" style="1049" customWidth="1"/>
    <col min="2036" max="2036" width="26.7265625" style="1049" customWidth="1"/>
    <col min="2037" max="2037" width="8.453125" style="1049" customWidth="1"/>
    <col min="2038" max="2282" width="11.453125" style="1049"/>
    <col min="2283" max="2283" width="26.7265625" style="1049" customWidth="1"/>
    <col min="2284" max="2284" width="10.7265625" style="1049" customWidth="1"/>
    <col min="2285" max="2286" width="6.7265625" style="1049" customWidth="1"/>
    <col min="2287" max="2287" width="5.7265625" style="1049" customWidth="1"/>
    <col min="2288" max="2288" width="7.1796875" style="1049" customWidth="1"/>
    <col min="2289" max="2290" width="5.7265625" style="1049" customWidth="1"/>
    <col min="2291" max="2291" width="10.7265625" style="1049" customWidth="1"/>
    <col min="2292" max="2292" width="26.7265625" style="1049" customWidth="1"/>
    <col min="2293" max="2293" width="8.453125" style="1049" customWidth="1"/>
    <col min="2294" max="2538" width="11.453125" style="1049"/>
    <col min="2539" max="2539" width="26.7265625" style="1049" customWidth="1"/>
    <col min="2540" max="2540" width="10.7265625" style="1049" customWidth="1"/>
    <col min="2541" max="2542" width="6.7265625" style="1049" customWidth="1"/>
    <col min="2543" max="2543" width="5.7265625" style="1049" customWidth="1"/>
    <col min="2544" max="2544" width="7.1796875" style="1049" customWidth="1"/>
    <col min="2545" max="2546" width="5.7265625" style="1049" customWidth="1"/>
    <col min="2547" max="2547" width="10.7265625" style="1049" customWidth="1"/>
    <col min="2548" max="2548" width="26.7265625" style="1049" customWidth="1"/>
    <col min="2549" max="2549" width="8.453125" style="1049" customWidth="1"/>
    <col min="2550" max="2794" width="11.453125" style="1049"/>
    <col min="2795" max="2795" width="26.7265625" style="1049" customWidth="1"/>
    <col min="2796" max="2796" width="10.7265625" style="1049" customWidth="1"/>
    <col min="2797" max="2798" width="6.7265625" style="1049" customWidth="1"/>
    <col min="2799" max="2799" width="5.7265625" style="1049" customWidth="1"/>
    <col min="2800" max="2800" width="7.1796875" style="1049" customWidth="1"/>
    <col min="2801" max="2802" width="5.7265625" style="1049" customWidth="1"/>
    <col min="2803" max="2803" width="10.7265625" style="1049" customWidth="1"/>
    <col min="2804" max="2804" width="26.7265625" style="1049" customWidth="1"/>
    <col min="2805" max="2805" width="8.453125" style="1049" customWidth="1"/>
    <col min="2806" max="3050" width="11.453125" style="1049"/>
    <col min="3051" max="3051" width="26.7265625" style="1049" customWidth="1"/>
    <col min="3052" max="3052" width="10.7265625" style="1049" customWidth="1"/>
    <col min="3053" max="3054" width="6.7265625" style="1049" customWidth="1"/>
    <col min="3055" max="3055" width="5.7265625" style="1049" customWidth="1"/>
    <col min="3056" max="3056" width="7.1796875" style="1049" customWidth="1"/>
    <col min="3057" max="3058" width="5.7265625" style="1049" customWidth="1"/>
    <col min="3059" max="3059" width="10.7265625" style="1049" customWidth="1"/>
    <col min="3060" max="3060" width="26.7265625" style="1049" customWidth="1"/>
    <col min="3061" max="3061" width="8.453125" style="1049" customWidth="1"/>
    <col min="3062" max="3306" width="11.453125" style="1049"/>
    <col min="3307" max="3307" width="26.7265625" style="1049" customWidth="1"/>
    <col min="3308" max="3308" width="10.7265625" style="1049" customWidth="1"/>
    <col min="3309" max="3310" width="6.7265625" style="1049" customWidth="1"/>
    <col min="3311" max="3311" width="5.7265625" style="1049" customWidth="1"/>
    <col min="3312" max="3312" width="7.1796875" style="1049" customWidth="1"/>
    <col min="3313" max="3314" width="5.7265625" style="1049" customWidth="1"/>
    <col min="3315" max="3315" width="10.7265625" style="1049" customWidth="1"/>
    <col min="3316" max="3316" width="26.7265625" style="1049" customWidth="1"/>
    <col min="3317" max="3317" width="8.453125" style="1049" customWidth="1"/>
    <col min="3318" max="3562" width="11.453125" style="1049"/>
    <col min="3563" max="3563" width="26.7265625" style="1049" customWidth="1"/>
    <col min="3564" max="3564" width="10.7265625" style="1049" customWidth="1"/>
    <col min="3565" max="3566" width="6.7265625" style="1049" customWidth="1"/>
    <col min="3567" max="3567" width="5.7265625" style="1049" customWidth="1"/>
    <col min="3568" max="3568" width="7.1796875" style="1049" customWidth="1"/>
    <col min="3569" max="3570" width="5.7265625" style="1049" customWidth="1"/>
    <col min="3571" max="3571" width="10.7265625" style="1049" customWidth="1"/>
    <col min="3572" max="3572" width="26.7265625" style="1049" customWidth="1"/>
    <col min="3573" max="3573" width="8.453125" style="1049" customWidth="1"/>
    <col min="3574" max="3818" width="11.453125" style="1049"/>
    <col min="3819" max="3819" width="26.7265625" style="1049" customWidth="1"/>
    <col min="3820" max="3820" width="10.7265625" style="1049" customWidth="1"/>
    <col min="3821" max="3822" width="6.7265625" style="1049" customWidth="1"/>
    <col min="3823" max="3823" width="5.7265625" style="1049" customWidth="1"/>
    <col min="3824" max="3824" width="7.1796875" style="1049" customWidth="1"/>
    <col min="3825" max="3826" width="5.7265625" style="1049" customWidth="1"/>
    <col min="3827" max="3827" width="10.7265625" style="1049" customWidth="1"/>
    <col min="3828" max="3828" width="26.7265625" style="1049" customWidth="1"/>
    <col min="3829" max="3829" width="8.453125" style="1049" customWidth="1"/>
    <col min="3830" max="4074" width="11.453125" style="1049"/>
    <col min="4075" max="4075" width="26.7265625" style="1049" customWidth="1"/>
    <col min="4076" max="4076" width="10.7265625" style="1049" customWidth="1"/>
    <col min="4077" max="4078" width="6.7265625" style="1049" customWidth="1"/>
    <col min="4079" max="4079" width="5.7265625" style="1049" customWidth="1"/>
    <col min="4080" max="4080" width="7.1796875" style="1049" customWidth="1"/>
    <col min="4081" max="4082" width="5.7265625" style="1049" customWidth="1"/>
    <col min="4083" max="4083" width="10.7265625" style="1049" customWidth="1"/>
    <col min="4084" max="4084" width="26.7265625" style="1049" customWidth="1"/>
    <col min="4085" max="4085" width="8.453125" style="1049" customWidth="1"/>
    <col min="4086" max="4330" width="11.453125" style="1049"/>
    <col min="4331" max="4331" width="26.7265625" style="1049" customWidth="1"/>
    <col min="4332" max="4332" width="10.7265625" style="1049" customWidth="1"/>
    <col min="4333" max="4334" width="6.7265625" style="1049" customWidth="1"/>
    <col min="4335" max="4335" width="5.7265625" style="1049" customWidth="1"/>
    <col min="4336" max="4336" width="7.1796875" style="1049" customWidth="1"/>
    <col min="4337" max="4338" width="5.7265625" style="1049" customWidth="1"/>
    <col min="4339" max="4339" width="10.7265625" style="1049" customWidth="1"/>
    <col min="4340" max="4340" width="26.7265625" style="1049" customWidth="1"/>
    <col min="4341" max="4341" width="8.453125" style="1049" customWidth="1"/>
    <col min="4342" max="4586" width="11.453125" style="1049"/>
    <col min="4587" max="4587" width="26.7265625" style="1049" customWidth="1"/>
    <col min="4588" max="4588" width="10.7265625" style="1049" customWidth="1"/>
    <col min="4589" max="4590" width="6.7265625" style="1049" customWidth="1"/>
    <col min="4591" max="4591" width="5.7265625" style="1049" customWidth="1"/>
    <col min="4592" max="4592" width="7.1796875" style="1049" customWidth="1"/>
    <col min="4593" max="4594" width="5.7265625" style="1049" customWidth="1"/>
    <col min="4595" max="4595" width="10.7265625" style="1049" customWidth="1"/>
    <col min="4596" max="4596" width="26.7265625" style="1049" customWidth="1"/>
    <col min="4597" max="4597" width="8.453125" style="1049" customWidth="1"/>
    <col min="4598" max="4842" width="11.453125" style="1049"/>
    <col min="4843" max="4843" width="26.7265625" style="1049" customWidth="1"/>
    <col min="4844" max="4844" width="10.7265625" style="1049" customWidth="1"/>
    <col min="4845" max="4846" width="6.7265625" style="1049" customWidth="1"/>
    <col min="4847" max="4847" width="5.7265625" style="1049" customWidth="1"/>
    <col min="4848" max="4848" width="7.1796875" style="1049" customWidth="1"/>
    <col min="4849" max="4850" width="5.7265625" style="1049" customWidth="1"/>
    <col min="4851" max="4851" width="10.7265625" style="1049" customWidth="1"/>
    <col min="4852" max="4852" width="26.7265625" style="1049" customWidth="1"/>
    <col min="4853" max="4853" width="8.453125" style="1049" customWidth="1"/>
    <col min="4854" max="5098" width="11.453125" style="1049"/>
    <col min="5099" max="5099" width="26.7265625" style="1049" customWidth="1"/>
    <col min="5100" max="5100" width="10.7265625" style="1049" customWidth="1"/>
    <col min="5101" max="5102" width="6.7265625" style="1049" customWidth="1"/>
    <col min="5103" max="5103" width="5.7265625" style="1049" customWidth="1"/>
    <col min="5104" max="5104" width="7.1796875" style="1049" customWidth="1"/>
    <col min="5105" max="5106" width="5.7265625" style="1049" customWidth="1"/>
    <col min="5107" max="5107" width="10.7265625" style="1049" customWidth="1"/>
    <col min="5108" max="5108" width="26.7265625" style="1049" customWidth="1"/>
    <col min="5109" max="5109" width="8.453125" style="1049" customWidth="1"/>
    <col min="5110" max="5354" width="11.453125" style="1049"/>
    <col min="5355" max="5355" width="26.7265625" style="1049" customWidth="1"/>
    <col min="5356" max="5356" width="10.7265625" style="1049" customWidth="1"/>
    <col min="5357" max="5358" width="6.7265625" style="1049" customWidth="1"/>
    <col min="5359" max="5359" width="5.7265625" style="1049" customWidth="1"/>
    <col min="5360" max="5360" width="7.1796875" style="1049" customWidth="1"/>
    <col min="5361" max="5362" width="5.7265625" style="1049" customWidth="1"/>
    <col min="5363" max="5363" width="10.7265625" style="1049" customWidth="1"/>
    <col min="5364" max="5364" width="26.7265625" style="1049" customWidth="1"/>
    <col min="5365" max="5365" width="8.453125" style="1049" customWidth="1"/>
    <col min="5366" max="5610" width="11.453125" style="1049"/>
    <col min="5611" max="5611" width="26.7265625" style="1049" customWidth="1"/>
    <col min="5612" max="5612" width="10.7265625" style="1049" customWidth="1"/>
    <col min="5613" max="5614" width="6.7265625" style="1049" customWidth="1"/>
    <col min="5615" max="5615" width="5.7265625" style="1049" customWidth="1"/>
    <col min="5616" max="5616" width="7.1796875" style="1049" customWidth="1"/>
    <col min="5617" max="5618" width="5.7265625" style="1049" customWidth="1"/>
    <col min="5619" max="5619" width="10.7265625" style="1049" customWidth="1"/>
    <col min="5620" max="5620" width="26.7265625" style="1049" customWidth="1"/>
    <col min="5621" max="5621" width="8.453125" style="1049" customWidth="1"/>
    <col min="5622" max="5866" width="11.453125" style="1049"/>
    <col min="5867" max="5867" width="26.7265625" style="1049" customWidth="1"/>
    <col min="5868" max="5868" width="10.7265625" style="1049" customWidth="1"/>
    <col min="5869" max="5870" width="6.7265625" style="1049" customWidth="1"/>
    <col min="5871" max="5871" width="5.7265625" style="1049" customWidth="1"/>
    <col min="5872" max="5872" width="7.1796875" style="1049" customWidth="1"/>
    <col min="5873" max="5874" width="5.7265625" style="1049" customWidth="1"/>
    <col min="5875" max="5875" width="10.7265625" style="1049" customWidth="1"/>
    <col min="5876" max="5876" width="26.7265625" style="1049" customWidth="1"/>
    <col min="5877" max="5877" width="8.453125" style="1049" customWidth="1"/>
    <col min="5878" max="6122" width="11.453125" style="1049"/>
    <col min="6123" max="6123" width="26.7265625" style="1049" customWidth="1"/>
    <col min="6124" max="6124" width="10.7265625" style="1049" customWidth="1"/>
    <col min="6125" max="6126" width="6.7265625" style="1049" customWidth="1"/>
    <col min="6127" max="6127" width="5.7265625" style="1049" customWidth="1"/>
    <col min="6128" max="6128" width="7.1796875" style="1049" customWidth="1"/>
    <col min="6129" max="6130" width="5.7265625" style="1049" customWidth="1"/>
    <col min="6131" max="6131" width="10.7265625" style="1049" customWidth="1"/>
    <col min="6132" max="6132" width="26.7265625" style="1049" customWidth="1"/>
    <col min="6133" max="6133" width="8.453125" style="1049" customWidth="1"/>
    <col min="6134" max="6378" width="11.453125" style="1049"/>
    <col min="6379" max="6379" width="26.7265625" style="1049" customWidth="1"/>
    <col min="6380" max="6380" width="10.7265625" style="1049" customWidth="1"/>
    <col min="6381" max="6382" width="6.7265625" style="1049" customWidth="1"/>
    <col min="6383" max="6383" width="5.7265625" style="1049" customWidth="1"/>
    <col min="6384" max="6384" width="7.1796875" style="1049" customWidth="1"/>
    <col min="6385" max="6386" width="5.7265625" style="1049" customWidth="1"/>
    <col min="6387" max="6387" width="10.7265625" style="1049" customWidth="1"/>
    <col min="6388" max="6388" width="26.7265625" style="1049" customWidth="1"/>
    <col min="6389" max="6389" width="8.453125" style="1049" customWidth="1"/>
    <col min="6390" max="6634" width="11.453125" style="1049"/>
    <col min="6635" max="6635" width="26.7265625" style="1049" customWidth="1"/>
    <col min="6636" max="6636" width="10.7265625" style="1049" customWidth="1"/>
    <col min="6637" max="6638" width="6.7265625" style="1049" customWidth="1"/>
    <col min="6639" max="6639" width="5.7265625" style="1049" customWidth="1"/>
    <col min="6640" max="6640" width="7.1796875" style="1049" customWidth="1"/>
    <col min="6641" max="6642" width="5.7265625" style="1049" customWidth="1"/>
    <col min="6643" max="6643" width="10.7265625" style="1049" customWidth="1"/>
    <col min="6644" max="6644" width="26.7265625" style="1049" customWidth="1"/>
    <col min="6645" max="6645" width="8.453125" style="1049" customWidth="1"/>
    <col min="6646" max="6890" width="11.453125" style="1049"/>
    <col min="6891" max="6891" width="26.7265625" style="1049" customWidth="1"/>
    <col min="6892" max="6892" width="10.7265625" style="1049" customWidth="1"/>
    <col min="6893" max="6894" width="6.7265625" style="1049" customWidth="1"/>
    <col min="6895" max="6895" width="5.7265625" style="1049" customWidth="1"/>
    <col min="6896" max="6896" width="7.1796875" style="1049" customWidth="1"/>
    <col min="6897" max="6898" width="5.7265625" style="1049" customWidth="1"/>
    <col min="6899" max="6899" width="10.7265625" style="1049" customWidth="1"/>
    <col min="6900" max="6900" width="26.7265625" style="1049" customWidth="1"/>
    <col min="6901" max="6901" width="8.453125" style="1049" customWidth="1"/>
    <col min="6902" max="7146" width="11.453125" style="1049"/>
    <col min="7147" max="7147" width="26.7265625" style="1049" customWidth="1"/>
    <col min="7148" max="7148" width="10.7265625" style="1049" customWidth="1"/>
    <col min="7149" max="7150" width="6.7265625" style="1049" customWidth="1"/>
    <col min="7151" max="7151" width="5.7265625" style="1049" customWidth="1"/>
    <col min="7152" max="7152" width="7.1796875" style="1049" customWidth="1"/>
    <col min="7153" max="7154" width="5.7265625" style="1049" customWidth="1"/>
    <col min="7155" max="7155" width="10.7265625" style="1049" customWidth="1"/>
    <col min="7156" max="7156" width="26.7265625" style="1049" customWidth="1"/>
    <col min="7157" max="7157" width="8.453125" style="1049" customWidth="1"/>
    <col min="7158" max="7402" width="11.453125" style="1049"/>
    <col min="7403" max="7403" width="26.7265625" style="1049" customWidth="1"/>
    <col min="7404" max="7404" width="10.7265625" style="1049" customWidth="1"/>
    <col min="7405" max="7406" width="6.7265625" style="1049" customWidth="1"/>
    <col min="7407" max="7407" width="5.7265625" style="1049" customWidth="1"/>
    <col min="7408" max="7408" width="7.1796875" style="1049" customWidth="1"/>
    <col min="7409" max="7410" width="5.7265625" style="1049" customWidth="1"/>
    <col min="7411" max="7411" width="10.7265625" style="1049" customWidth="1"/>
    <col min="7412" max="7412" width="26.7265625" style="1049" customWidth="1"/>
    <col min="7413" max="7413" width="8.453125" style="1049" customWidth="1"/>
    <col min="7414" max="7658" width="11.453125" style="1049"/>
    <col min="7659" max="7659" width="26.7265625" style="1049" customWidth="1"/>
    <col min="7660" max="7660" width="10.7265625" style="1049" customWidth="1"/>
    <col min="7661" max="7662" width="6.7265625" style="1049" customWidth="1"/>
    <col min="7663" max="7663" width="5.7265625" style="1049" customWidth="1"/>
    <col min="7664" max="7664" width="7.1796875" style="1049" customWidth="1"/>
    <col min="7665" max="7666" width="5.7265625" style="1049" customWidth="1"/>
    <col min="7667" max="7667" width="10.7265625" style="1049" customWidth="1"/>
    <col min="7668" max="7668" width="26.7265625" style="1049" customWidth="1"/>
    <col min="7669" max="7669" width="8.453125" style="1049" customWidth="1"/>
    <col min="7670" max="7914" width="11.453125" style="1049"/>
    <col min="7915" max="7915" width="26.7265625" style="1049" customWidth="1"/>
    <col min="7916" max="7916" width="10.7265625" style="1049" customWidth="1"/>
    <col min="7917" max="7918" width="6.7265625" style="1049" customWidth="1"/>
    <col min="7919" max="7919" width="5.7265625" style="1049" customWidth="1"/>
    <col min="7920" max="7920" width="7.1796875" style="1049" customWidth="1"/>
    <col min="7921" max="7922" width="5.7265625" style="1049" customWidth="1"/>
    <col min="7923" max="7923" width="10.7265625" style="1049" customWidth="1"/>
    <col min="7924" max="7924" width="26.7265625" style="1049" customWidth="1"/>
    <col min="7925" max="7925" width="8.453125" style="1049" customWidth="1"/>
    <col min="7926" max="8170" width="11.453125" style="1049"/>
    <col min="8171" max="8171" width="26.7265625" style="1049" customWidth="1"/>
    <col min="8172" max="8172" width="10.7265625" style="1049" customWidth="1"/>
    <col min="8173" max="8174" width="6.7265625" style="1049" customWidth="1"/>
    <col min="8175" max="8175" width="5.7265625" style="1049" customWidth="1"/>
    <col min="8176" max="8176" width="7.1796875" style="1049" customWidth="1"/>
    <col min="8177" max="8178" width="5.7265625" style="1049" customWidth="1"/>
    <col min="8179" max="8179" width="10.7265625" style="1049" customWidth="1"/>
    <col min="8180" max="8180" width="26.7265625" style="1049" customWidth="1"/>
    <col min="8181" max="8181" width="8.453125" style="1049" customWidth="1"/>
    <col min="8182" max="8426" width="11.453125" style="1049"/>
    <col min="8427" max="8427" width="26.7265625" style="1049" customWidth="1"/>
    <col min="8428" max="8428" width="10.7265625" style="1049" customWidth="1"/>
    <col min="8429" max="8430" width="6.7265625" style="1049" customWidth="1"/>
    <col min="8431" max="8431" width="5.7265625" style="1049" customWidth="1"/>
    <col min="8432" max="8432" width="7.1796875" style="1049" customWidth="1"/>
    <col min="8433" max="8434" width="5.7265625" style="1049" customWidth="1"/>
    <col min="8435" max="8435" width="10.7265625" style="1049" customWidth="1"/>
    <col min="8436" max="8436" width="26.7265625" style="1049" customWidth="1"/>
    <col min="8437" max="8437" width="8.453125" style="1049" customWidth="1"/>
    <col min="8438" max="8682" width="11.453125" style="1049"/>
    <col min="8683" max="8683" width="26.7265625" style="1049" customWidth="1"/>
    <col min="8684" max="8684" width="10.7265625" style="1049" customWidth="1"/>
    <col min="8685" max="8686" width="6.7265625" style="1049" customWidth="1"/>
    <col min="8687" max="8687" width="5.7265625" style="1049" customWidth="1"/>
    <col min="8688" max="8688" width="7.1796875" style="1049" customWidth="1"/>
    <col min="8689" max="8690" width="5.7265625" style="1049" customWidth="1"/>
    <col min="8691" max="8691" width="10.7265625" style="1049" customWidth="1"/>
    <col min="8692" max="8692" width="26.7265625" style="1049" customWidth="1"/>
    <col min="8693" max="8693" width="8.453125" style="1049" customWidth="1"/>
    <col min="8694" max="8938" width="11.453125" style="1049"/>
    <col min="8939" max="8939" width="26.7265625" style="1049" customWidth="1"/>
    <col min="8940" max="8940" width="10.7265625" style="1049" customWidth="1"/>
    <col min="8941" max="8942" width="6.7265625" style="1049" customWidth="1"/>
    <col min="8943" max="8943" width="5.7265625" style="1049" customWidth="1"/>
    <col min="8944" max="8944" width="7.1796875" style="1049" customWidth="1"/>
    <col min="8945" max="8946" width="5.7265625" style="1049" customWidth="1"/>
    <col min="8947" max="8947" width="10.7265625" style="1049" customWidth="1"/>
    <col min="8948" max="8948" width="26.7265625" style="1049" customWidth="1"/>
    <col min="8949" max="8949" width="8.453125" style="1049" customWidth="1"/>
    <col min="8950" max="9194" width="11.453125" style="1049"/>
    <col min="9195" max="9195" width="26.7265625" style="1049" customWidth="1"/>
    <col min="9196" max="9196" width="10.7265625" style="1049" customWidth="1"/>
    <col min="9197" max="9198" width="6.7265625" style="1049" customWidth="1"/>
    <col min="9199" max="9199" width="5.7265625" style="1049" customWidth="1"/>
    <col min="9200" max="9200" width="7.1796875" style="1049" customWidth="1"/>
    <col min="9201" max="9202" width="5.7265625" style="1049" customWidth="1"/>
    <col min="9203" max="9203" width="10.7265625" style="1049" customWidth="1"/>
    <col min="9204" max="9204" width="26.7265625" style="1049" customWidth="1"/>
    <col min="9205" max="9205" width="8.453125" style="1049" customWidth="1"/>
    <col min="9206" max="9450" width="11.453125" style="1049"/>
    <col min="9451" max="9451" width="26.7265625" style="1049" customWidth="1"/>
    <col min="9452" max="9452" width="10.7265625" style="1049" customWidth="1"/>
    <col min="9453" max="9454" width="6.7265625" style="1049" customWidth="1"/>
    <col min="9455" max="9455" width="5.7265625" style="1049" customWidth="1"/>
    <col min="9456" max="9456" width="7.1796875" style="1049" customWidth="1"/>
    <col min="9457" max="9458" width="5.7265625" style="1049" customWidth="1"/>
    <col min="9459" max="9459" width="10.7265625" style="1049" customWidth="1"/>
    <col min="9460" max="9460" width="26.7265625" style="1049" customWidth="1"/>
    <col min="9461" max="9461" width="8.453125" style="1049" customWidth="1"/>
    <col min="9462" max="9706" width="11.453125" style="1049"/>
    <col min="9707" max="9707" width="26.7265625" style="1049" customWidth="1"/>
    <col min="9708" max="9708" width="10.7265625" style="1049" customWidth="1"/>
    <col min="9709" max="9710" width="6.7265625" style="1049" customWidth="1"/>
    <col min="9711" max="9711" width="5.7265625" style="1049" customWidth="1"/>
    <col min="9712" max="9712" width="7.1796875" style="1049" customWidth="1"/>
    <col min="9713" max="9714" width="5.7265625" style="1049" customWidth="1"/>
    <col min="9715" max="9715" width="10.7265625" style="1049" customWidth="1"/>
    <col min="9716" max="9716" width="26.7265625" style="1049" customWidth="1"/>
    <col min="9717" max="9717" width="8.453125" style="1049" customWidth="1"/>
    <col min="9718" max="9962" width="11.453125" style="1049"/>
    <col min="9963" max="9963" width="26.7265625" style="1049" customWidth="1"/>
    <col min="9964" max="9964" width="10.7265625" style="1049" customWidth="1"/>
    <col min="9965" max="9966" width="6.7265625" style="1049" customWidth="1"/>
    <col min="9967" max="9967" width="5.7265625" style="1049" customWidth="1"/>
    <col min="9968" max="9968" width="7.1796875" style="1049" customWidth="1"/>
    <col min="9969" max="9970" width="5.7265625" style="1049" customWidth="1"/>
    <col min="9971" max="9971" width="10.7265625" style="1049" customWidth="1"/>
    <col min="9972" max="9972" width="26.7265625" style="1049" customWidth="1"/>
    <col min="9973" max="9973" width="8.453125" style="1049" customWidth="1"/>
    <col min="9974" max="10218" width="11.453125" style="1049"/>
    <col min="10219" max="10219" width="26.7265625" style="1049" customWidth="1"/>
    <col min="10220" max="10220" width="10.7265625" style="1049" customWidth="1"/>
    <col min="10221" max="10222" width="6.7265625" style="1049" customWidth="1"/>
    <col min="10223" max="10223" width="5.7265625" style="1049" customWidth="1"/>
    <col min="10224" max="10224" width="7.1796875" style="1049" customWidth="1"/>
    <col min="10225" max="10226" width="5.7265625" style="1049" customWidth="1"/>
    <col min="10227" max="10227" width="10.7265625" style="1049" customWidth="1"/>
    <col min="10228" max="10228" width="26.7265625" style="1049" customWidth="1"/>
    <col min="10229" max="10229" width="8.453125" style="1049" customWidth="1"/>
    <col min="10230" max="10474" width="11.453125" style="1049"/>
    <col min="10475" max="10475" width="26.7265625" style="1049" customWidth="1"/>
    <col min="10476" max="10476" width="10.7265625" style="1049" customWidth="1"/>
    <col min="10477" max="10478" width="6.7265625" style="1049" customWidth="1"/>
    <col min="10479" max="10479" width="5.7265625" style="1049" customWidth="1"/>
    <col min="10480" max="10480" width="7.1796875" style="1049" customWidth="1"/>
    <col min="10481" max="10482" width="5.7265625" style="1049" customWidth="1"/>
    <col min="10483" max="10483" width="10.7265625" style="1049" customWidth="1"/>
    <col min="10484" max="10484" width="26.7265625" style="1049" customWidth="1"/>
    <col min="10485" max="10485" width="8.453125" style="1049" customWidth="1"/>
    <col min="10486" max="10730" width="11.453125" style="1049"/>
    <col min="10731" max="10731" width="26.7265625" style="1049" customWidth="1"/>
    <col min="10732" max="10732" width="10.7265625" style="1049" customWidth="1"/>
    <col min="10733" max="10734" width="6.7265625" style="1049" customWidth="1"/>
    <col min="10735" max="10735" width="5.7265625" style="1049" customWidth="1"/>
    <col min="10736" max="10736" width="7.1796875" style="1049" customWidth="1"/>
    <col min="10737" max="10738" width="5.7265625" style="1049" customWidth="1"/>
    <col min="10739" max="10739" width="10.7265625" style="1049" customWidth="1"/>
    <col min="10740" max="10740" width="26.7265625" style="1049" customWidth="1"/>
    <col min="10741" max="10741" width="8.453125" style="1049" customWidth="1"/>
    <col min="10742" max="10986" width="11.453125" style="1049"/>
    <col min="10987" max="10987" width="26.7265625" style="1049" customWidth="1"/>
    <col min="10988" max="10988" width="10.7265625" style="1049" customWidth="1"/>
    <col min="10989" max="10990" width="6.7265625" style="1049" customWidth="1"/>
    <col min="10991" max="10991" width="5.7265625" style="1049" customWidth="1"/>
    <col min="10992" max="10992" width="7.1796875" style="1049" customWidth="1"/>
    <col min="10993" max="10994" width="5.7265625" style="1049" customWidth="1"/>
    <col min="10995" max="10995" width="10.7265625" style="1049" customWidth="1"/>
    <col min="10996" max="10996" width="26.7265625" style="1049" customWidth="1"/>
    <col min="10997" max="10997" width="8.453125" style="1049" customWidth="1"/>
    <col min="10998" max="11242" width="11.453125" style="1049"/>
    <col min="11243" max="11243" width="26.7265625" style="1049" customWidth="1"/>
    <col min="11244" max="11244" width="10.7265625" style="1049" customWidth="1"/>
    <col min="11245" max="11246" width="6.7265625" style="1049" customWidth="1"/>
    <col min="11247" max="11247" width="5.7265625" style="1049" customWidth="1"/>
    <col min="11248" max="11248" width="7.1796875" style="1049" customWidth="1"/>
    <col min="11249" max="11250" width="5.7265625" style="1049" customWidth="1"/>
    <col min="11251" max="11251" width="10.7265625" style="1049" customWidth="1"/>
    <col min="11252" max="11252" width="26.7265625" style="1049" customWidth="1"/>
    <col min="11253" max="11253" width="8.453125" style="1049" customWidth="1"/>
    <col min="11254" max="11498" width="11.453125" style="1049"/>
    <col min="11499" max="11499" width="26.7265625" style="1049" customWidth="1"/>
    <col min="11500" max="11500" width="10.7265625" style="1049" customWidth="1"/>
    <col min="11501" max="11502" width="6.7265625" style="1049" customWidth="1"/>
    <col min="11503" max="11503" width="5.7265625" style="1049" customWidth="1"/>
    <col min="11504" max="11504" width="7.1796875" style="1049" customWidth="1"/>
    <col min="11505" max="11506" width="5.7265625" style="1049" customWidth="1"/>
    <col min="11507" max="11507" width="10.7265625" style="1049" customWidth="1"/>
    <col min="11508" max="11508" width="26.7265625" style="1049" customWidth="1"/>
    <col min="11509" max="11509" width="8.453125" style="1049" customWidth="1"/>
    <col min="11510" max="11754" width="11.453125" style="1049"/>
    <col min="11755" max="11755" width="26.7265625" style="1049" customWidth="1"/>
    <col min="11756" max="11756" width="10.7265625" style="1049" customWidth="1"/>
    <col min="11757" max="11758" width="6.7265625" style="1049" customWidth="1"/>
    <col min="11759" max="11759" width="5.7265625" style="1049" customWidth="1"/>
    <col min="11760" max="11760" width="7.1796875" style="1049" customWidth="1"/>
    <col min="11761" max="11762" width="5.7265625" style="1049" customWidth="1"/>
    <col min="11763" max="11763" width="10.7265625" style="1049" customWidth="1"/>
    <col min="11764" max="11764" width="26.7265625" style="1049" customWidth="1"/>
    <col min="11765" max="11765" width="8.453125" style="1049" customWidth="1"/>
    <col min="11766" max="12010" width="11.453125" style="1049"/>
    <col min="12011" max="12011" width="26.7265625" style="1049" customWidth="1"/>
    <col min="12012" max="12012" width="10.7265625" style="1049" customWidth="1"/>
    <col min="12013" max="12014" width="6.7265625" style="1049" customWidth="1"/>
    <col min="12015" max="12015" width="5.7265625" style="1049" customWidth="1"/>
    <col min="12016" max="12016" width="7.1796875" style="1049" customWidth="1"/>
    <col min="12017" max="12018" width="5.7265625" style="1049" customWidth="1"/>
    <col min="12019" max="12019" width="10.7265625" style="1049" customWidth="1"/>
    <col min="12020" max="12020" width="26.7265625" style="1049" customWidth="1"/>
    <col min="12021" max="12021" width="8.453125" style="1049" customWidth="1"/>
    <col min="12022" max="12266" width="11.453125" style="1049"/>
    <col min="12267" max="12267" width="26.7265625" style="1049" customWidth="1"/>
    <col min="12268" max="12268" width="10.7265625" style="1049" customWidth="1"/>
    <col min="12269" max="12270" width="6.7265625" style="1049" customWidth="1"/>
    <col min="12271" max="12271" width="5.7265625" style="1049" customWidth="1"/>
    <col min="12272" max="12272" width="7.1796875" style="1049" customWidth="1"/>
    <col min="12273" max="12274" width="5.7265625" style="1049" customWidth="1"/>
    <col min="12275" max="12275" width="10.7265625" style="1049" customWidth="1"/>
    <col min="12276" max="12276" width="26.7265625" style="1049" customWidth="1"/>
    <col min="12277" max="12277" width="8.453125" style="1049" customWidth="1"/>
    <col min="12278" max="12522" width="11.453125" style="1049"/>
    <col min="12523" max="12523" width="26.7265625" style="1049" customWidth="1"/>
    <col min="12524" max="12524" width="10.7265625" style="1049" customWidth="1"/>
    <col min="12525" max="12526" width="6.7265625" style="1049" customWidth="1"/>
    <col min="12527" max="12527" width="5.7265625" style="1049" customWidth="1"/>
    <col min="12528" max="12528" width="7.1796875" style="1049" customWidth="1"/>
    <col min="12529" max="12530" width="5.7265625" style="1049" customWidth="1"/>
    <col min="12531" max="12531" width="10.7265625" style="1049" customWidth="1"/>
    <col min="12532" max="12532" width="26.7265625" style="1049" customWidth="1"/>
    <col min="12533" max="12533" width="8.453125" style="1049" customWidth="1"/>
    <col min="12534" max="12778" width="11.453125" style="1049"/>
    <col min="12779" max="12779" width="26.7265625" style="1049" customWidth="1"/>
    <col min="12780" max="12780" width="10.7265625" style="1049" customWidth="1"/>
    <col min="12781" max="12782" width="6.7265625" style="1049" customWidth="1"/>
    <col min="12783" max="12783" width="5.7265625" style="1049" customWidth="1"/>
    <col min="12784" max="12784" width="7.1796875" style="1049" customWidth="1"/>
    <col min="12785" max="12786" width="5.7265625" style="1049" customWidth="1"/>
    <col min="12787" max="12787" width="10.7265625" style="1049" customWidth="1"/>
    <col min="12788" max="12788" width="26.7265625" style="1049" customWidth="1"/>
    <col min="12789" max="12789" width="8.453125" style="1049" customWidth="1"/>
    <col min="12790" max="13034" width="11.453125" style="1049"/>
    <col min="13035" max="13035" width="26.7265625" style="1049" customWidth="1"/>
    <col min="13036" max="13036" width="10.7265625" style="1049" customWidth="1"/>
    <col min="13037" max="13038" width="6.7265625" style="1049" customWidth="1"/>
    <col min="13039" max="13039" width="5.7265625" style="1049" customWidth="1"/>
    <col min="13040" max="13040" width="7.1796875" style="1049" customWidth="1"/>
    <col min="13041" max="13042" width="5.7265625" style="1049" customWidth="1"/>
    <col min="13043" max="13043" width="10.7265625" style="1049" customWidth="1"/>
    <col min="13044" max="13044" width="26.7265625" style="1049" customWidth="1"/>
    <col min="13045" max="13045" width="8.453125" style="1049" customWidth="1"/>
    <col min="13046" max="13290" width="11.453125" style="1049"/>
    <col min="13291" max="13291" width="26.7265625" style="1049" customWidth="1"/>
    <col min="13292" max="13292" width="10.7265625" style="1049" customWidth="1"/>
    <col min="13293" max="13294" width="6.7265625" style="1049" customWidth="1"/>
    <col min="13295" max="13295" width="5.7265625" style="1049" customWidth="1"/>
    <col min="13296" max="13296" width="7.1796875" style="1049" customWidth="1"/>
    <col min="13297" max="13298" width="5.7265625" style="1049" customWidth="1"/>
    <col min="13299" max="13299" width="10.7265625" style="1049" customWidth="1"/>
    <col min="13300" max="13300" width="26.7265625" style="1049" customWidth="1"/>
    <col min="13301" max="13301" width="8.453125" style="1049" customWidth="1"/>
    <col min="13302" max="13546" width="11.453125" style="1049"/>
    <col min="13547" max="13547" width="26.7265625" style="1049" customWidth="1"/>
    <col min="13548" max="13548" width="10.7265625" style="1049" customWidth="1"/>
    <col min="13549" max="13550" width="6.7265625" style="1049" customWidth="1"/>
    <col min="13551" max="13551" width="5.7265625" style="1049" customWidth="1"/>
    <col min="13552" max="13552" width="7.1796875" style="1049" customWidth="1"/>
    <col min="13553" max="13554" width="5.7265625" style="1049" customWidth="1"/>
    <col min="13555" max="13555" width="10.7265625" style="1049" customWidth="1"/>
    <col min="13556" max="13556" width="26.7265625" style="1049" customWidth="1"/>
    <col min="13557" max="13557" width="8.453125" style="1049" customWidth="1"/>
    <col min="13558" max="13802" width="11.453125" style="1049"/>
    <col min="13803" max="13803" width="26.7265625" style="1049" customWidth="1"/>
    <col min="13804" max="13804" width="10.7265625" style="1049" customWidth="1"/>
    <col min="13805" max="13806" width="6.7265625" style="1049" customWidth="1"/>
    <col min="13807" max="13807" width="5.7265625" style="1049" customWidth="1"/>
    <col min="13808" max="13808" width="7.1796875" style="1049" customWidth="1"/>
    <col min="13809" max="13810" width="5.7265625" style="1049" customWidth="1"/>
    <col min="13811" max="13811" width="10.7265625" style="1049" customWidth="1"/>
    <col min="13812" max="13812" width="26.7265625" style="1049" customWidth="1"/>
    <col min="13813" max="13813" width="8.453125" style="1049" customWidth="1"/>
    <col min="13814" max="14058" width="11.453125" style="1049"/>
    <col min="14059" max="14059" width="26.7265625" style="1049" customWidth="1"/>
    <col min="14060" max="14060" width="10.7265625" style="1049" customWidth="1"/>
    <col min="14061" max="14062" width="6.7265625" style="1049" customWidth="1"/>
    <col min="14063" max="14063" width="5.7265625" style="1049" customWidth="1"/>
    <col min="14064" max="14064" width="7.1796875" style="1049" customWidth="1"/>
    <col min="14065" max="14066" width="5.7265625" style="1049" customWidth="1"/>
    <col min="14067" max="14067" width="10.7265625" style="1049" customWidth="1"/>
    <col min="14068" max="14068" width="26.7265625" style="1049" customWidth="1"/>
    <col min="14069" max="14069" width="8.453125" style="1049" customWidth="1"/>
    <col min="14070" max="14314" width="11.453125" style="1049"/>
    <col min="14315" max="14315" width="26.7265625" style="1049" customWidth="1"/>
    <col min="14316" max="14316" width="10.7265625" style="1049" customWidth="1"/>
    <col min="14317" max="14318" width="6.7265625" style="1049" customWidth="1"/>
    <col min="14319" max="14319" width="5.7265625" style="1049" customWidth="1"/>
    <col min="14320" max="14320" width="7.1796875" style="1049" customWidth="1"/>
    <col min="14321" max="14322" width="5.7265625" style="1049" customWidth="1"/>
    <col min="14323" max="14323" width="10.7265625" style="1049" customWidth="1"/>
    <col min="14324" max="14324" width="26.7265625" style="1049" customWidth="1"/>
    <col min="14325" max="14325" width="8.453125" style="1049" customWidth="1"/>
    <col min="14326" max="14570" width="11.453125" style="1049"/>
    <col min="14571" max="14571" width="26.7265625" style="1049" customWidth="1"/>
    <col min="14572" max="14572" width="10.7265625" style="1049" customWidth="1"/>
    <col min="14573" max="14574" width="6.7265625" style="1049" customWidth="1"/>
    <col min="14575" max="14575" width="5.7265625" style="1049" customWidth="1"/>
    <col min="14576" max="14576" width="7.1796875" style="1049" customWidth="1"/>
    <col min="14577" max="14578" width="5.7265625" style="1049" customWidth="1"/>
    <col min="14579" max="14579" width="10.7265625" style="1049" customWidth="1"/>
    <col min="14580" max="14580" width="26.7265625" style="1049" customWidth="1"/>
    <col min="14581" max="14581" width="8.453125" style="1049" customWidth="1"/>
    <col min="14582" max="14826" width="11.453125" style="1049"/>
    <col min="14827" max="14827" width="26.7265625" style="1049" customWidth="1"/>
    <col min="14828" max="14828" width="10.7265625" style="1049" customWidth="1"/>
    <col min="14829" max="14830" width="6.7265625" style="1049" customWidth="1"/>
    <col min="14831" max="14831" width="5.7265625" style="1049" customWidth="1"/>
    <col min="14832" max="14832" width="7.1796875" style="1049" customWidth="1"/>
    <col min="14833" max="14834" width="5.7265625" style="1049" customWidth="1"/>
    <col min="14835" max="14835" width="10.7265625" style="1049" customWidth="1"/>
    <col min="14836" max="14836" width="26.7265625" style="1049" customWidth="1"/>
    <col min="14837" max="14837" width="8.453125" style="1049" customWidth="1"/>
    <col min="14838" max="15082" width="11.453125" style="1049"/>
    <col min="15083" max="15083" width="26.7265625" style="1049" customWidth="1"/>
    <col min="15084" max="15084" width="10.7265625" style="1049" customWidth="1"/>
    <col min="15085" max="15086" width="6.7265625" style="1049" customWidth="1"/>
    <col min="15087" max="15087" width="5.7265625" style="1049" customWidth="1"/>
    <col min="15088" max="15088" width="7.1796875" style="1049" customWidth="1"/>
    <col min="15089" max="15090" width="5.7265625" style="1049" customWidth="1"/>
    <col min="15091" max="15091" width="10.7265625" style="1049" customWidth="1"/>
    <col min="15092" max="15092" width="26.7265625" style="1049" customWidth="1"/>
    <col min="15093" max="15093" width="8.453125" style="1049" customWidth="1"/>
    <col min="15094" max="15338" width="11.453125" style="1049"/>
    <col min="15339" max="15339" width="26.7265625" style="1049" customWidth="1"/>
    <col min="15340" max="15340" width="10.7265625" style="1049" customWidth="1"/>
    <col min="15341" max="15342" width="6.7265625" style="1049" customWidth="1"/>
    <col min="15343" max="15343" width="5.7265625" style="1049" customWidth="1"/>
    <col min="15344" max="15344" width="7.1796875" style="1049" customWidth="1"/>
    <col min="15345" max="15346" width="5.7265625" style="1049" customWidth="1"/>
    <col min="15347" max="15347" width="10.7265625" style="1049" customWidth="1"/>
    <col min="15348" max="15348" width="26.7265625" style="1049" customWidth="1"/>
    <col min="15349" max="15349" width="8.453125" style="1049" customWidth="1"/>
    <col min="15350" max="15594" width="11.453125" style="1049"/>
    <col min="15595" max="15595" width="26.7265625" style="1049" customWidth="1"/>
    <col min="15596" max="15596" width="10.7265625" style="1049" customWidth="1"/>
    <col min="15597" max="15598" width="6.7265625" style="1049" customWidth="1"/>
    <col min="15599" max="15599" width="5.7265625" style="1049" customWidth="1"/>
    <col min="15600" max="15600" width="7.1796875" style="1049" customWidth="1"/>
    <col min="15601" max="15602" width="5.7265625" style="1049" customWidth="1"/>
    <col min="15603" max="15603" width="10.7265625" style="1049" customWidth="1"/>
    <col min="15604" max="15604" width="26.7265625" style="1049" customWidth="1"/>
    <col min="15605" max="15605" width="8.453125" style="1049" customWidth="1"/>
    <col min="15606" max="15850" width="11.453125" style="1049"/>
    <col min="15851" max="15851" width="26.7265625" style="1049" customWidth="1"/>
    <col min="15852" max="15852" width="10.7265625" style="1049" customWidth="1"/>
    <col min="15853" max="15854" width="6.7265625" style="1049" customWidth="1"/>
    <col min="15855" max="15855" width="5.7265625" style="1049" customWidth="1"/>
    <col min="15856" max="15856" width="7.1796875" style="1049" customWidth="1"/>
    <col min="15857" max="15858" width="5.7265625" style="1049" customWidth="1"/>
    <col min="15859" max="15859" width="10.7265625" style="1049" customWidth="1"/>
    <col min="15860" max="15860" width="26.7265625" style="1049" customWidth="1"/>
    <col min="15861" max="15861" width="8.453125" style="1049" customWidth="1"/>
    <col min="15862" max="16106" width="11.453125" style="1049"/>
    <col min="16107" max="16107" width="26.7265625" style="1049" customWidth="1"/>
    <col min="16108" max="16108" width="10.7265625" style="1049" customWidth="1"/>
    <col min="16109" max="16110" width="6.7265625" style="1049" customWidth="1"/>
    <col min="16111" max="16111" width="5.7265625" style="1049" customWidth="1"/>
    <col min="16112" max="16112" width="7.1796875" style="1049" customWidth="1"/>
    <col min="16113" max="16114" width="5.7265625" style="1049" customWidth="1"/>
    <col min="16115" max="16115" width="10.7265625" style="1049" customWidth="1"/>
    <col min="16116" max="16116" width="26.7265625" style="1049" customWidth="1"/>
    <col min="16117" max="16117" width="8.453125" style="1049" customWidth="1"/>
    <col min="16118" max="16364" width="11.453125" style="1049"/>
    <col min="16365" max="16384" width="11.453125" style="1049" customWidth="1"/>
  </cols>
  <sheetData>
    <row r="1" spans="1:8" s="1028" customFormat="1" ht="24.75" customHeight="1">
      <c r="A1" s="1063" t="s">
        <v>1393</v>
      </c>
      <c r="B1" s="1063"/>
      <c r="C1" s="1063"/>
      <c r="D1" s="1048"/>
      <c r="E1" s="1048"/>
      <c r="F1" s="1048"/>
      <c r="G1" s="1997" t="s">
        <v>1394</v>
      </c>
      <c r="H1" s="1997"/>
    </row>
    <row r="2" spans="1:8" s="1028" customFormat="1" ht="19" customHeight="1">
      <c r="A2" s="1064"/>
      <c r="B2" s="1064"/>
      <c r="C2" s="1064"/>
      <c r="D2" s="1048"/>
      <c r="E2" s="1048"/>
      <c r="F2" s="1048"/>
      <c r="G2" s="1048"/>
      <c r="H2" s="1065"/>
    </row>
    <row r="3" spans="1:8" s="1067" customFormat="1" ht="20">
      <c r="A3" s="1066" t="s">
        <v>1435</v>
      </c>
      <c r="B3" s="1066"/>
      <c r="E3" s="1028"/>
      <c r="G3" s="1590"/>
      <c r="H3" s="1591" t="s">
        <v>1945</v>
      </c>
    </row>
    <row r="4" spans="1:8" s="1067" customFormat="1" ht="19" customHeight="1">
      <c r="A4" s="1066" t="s">
        <v>1944</v>
      </c>
      <c r="B4" s="1066"/>
      <c r="E4" s="1028"/>
      <c r="G4" s="1996" t="s">
        <v>1946</v>
      </c>
      <c r="H4" s="1996"/>
    </row>
    <row r="5" spans="1:8" s="1067" customFormat="1" ht="19" customHeight="1">
      <c r="A5" s="1066"/>
      <c r="B5" s="1066"/>
      <c r="E5" s="1028"/>
      <c r="G5" s="1592"/>
      <c r="H5" s="1592"/>
    </row>
    <row r="6" spans="1:8" s="1067" customFormat="1" ht="19" customHeight="1">
      <c r="A6" s="1068"/>
      <c r="B6" s="1068"/>
      <c r="E6" s="1028"/>
      <c r="G6" s="1069"/>
      <c r="H6" s="1070"/>
    </row>
    <row r="7" spans="1:8">
      <c r="C7" s="1170" t="s">
        <v>2309</v>
      </c>
      <c r="E7" s="1170" t="s">
        <v>1865</v>
      </c>
      <c r="F7" s="1170"/>
    </row>
    <row r="8" spans="1:8" ht="15.5">
      <c r="A8" s="1293" t="s">
        <v>1925</v>
      </c>
      <c r="B8" s="1298"/>
      <c r="C8" s="1298"/>
      <c r="D8" s="1298"/>
      <c r="E8" s="1298"/>
      <c r="F8" s="1298"/>
      <c r="G8" s="1298"/>
      <c r="H8" s="1293" t="s">
        <v>1929</v>
      </c>
    </row>
    <row r="9" spans="1:8" ht="25.9" customHeight="1">
      <c r="A9" s="1278" t="s">
        <v>1400</v>
      </c>
      <c r="B9" s="1296"/>
      <c r="C9" s="1297">
        <v>719</v>
      </c>
      <c r="D9" s="1298"/>
      <c r="E9" s="1297">
        <v>719</v>
      </c>
      <c r="F9" s="1299"/>
      <c r="G9" s="1298"/>
      <c r="H9" s="1282" t="s">
        <v>1401</v>
      </c>
    </row>
    <row r="10" spans="1:8" ht="25.9" customHeight="1">
      <c r="A10" s="1278" t="s">
        <v>1402</v>
      </c>
      <c r="B10" s="1296"/>
      <c r="C10" s="1297">
        <v>513</v>
      </c>
      <c r="D10" s="1298"/>
      <c r="E10" s="1297">
        <v>513</v>
      </c>
      <c r="F10" s="1299"/>
      <c r="G10" s="1298"/>
      <c r="H10" s="1282" t="s">
        <v>55</v>
      </c>
    </row>
    <row r="11" spans="1:8" ht="25.9" customHeight="1">
      <c r="A11" s="1278" t="s">
        <v>1403</v>
      </c>
      <c r="B11" s="1296"/>
      <c r="C11" s="1297">
        <v>656</v>
      </c>
      <c r="D11" s="1298"/>
      <c r="E11" s="1297">
        <v>656</v>
      </c>
      <c r="F11" s="1299"/>
      <c r="G11" s="1298"/>
      <c r="H11" s="1282" t="s">
        <v>1404</v>
      </c>
    </row>
    <row r="12" spans="1:8" ht="25.9" customHeight="1">
      <c r="A12" s="1279" t="s">
        <v>1405</v>
      </c>
      <c r="B12" s="1296"/>
      <c r="C12" s="1297">
        <v>827</v>
      </c>
      <c r="D12" s="1298"/>
      <c r="E12" s="1297">
        <v>827</v>
      </c>
      <c r="F12" s="1299"/>
      <c r="G12" s="1298"/>
      <c r="H12" s="1282" t="s">
        <v>1406</v>
      </c>
    </row>
    <row r="13" spans="1:8" ht="25.9" customHeight="1">
      <c r="A13" s="1278" t="s">
        <v>1407</v>
      </c>
      <c r="B13" s="1296"/>
      <c r="C13" s="1297">
        <v>636</v>
      </c>
      <c r="D13" s="1298"/>
      <c r="E13" s="1297">
        <v>636</v>
      </c>
      <c r="F13" s="1299"/>
      <c r="G13" s="1298"/>
      <c r="H13" s="1282" t="s">
        <v>1408</v>
      </c>
    </row>
    <row r="14" spans="1:8" ht="25.9" customHeight="1">
      <c r="A14" s="1278" t="s">
        <v>121</v>
      </c>
      <c r="B14" s="1296"/>
      <c r="C14" s="1297">
        <v>1583</v>
      </c>
      <c r="D14" s="1298"/>
      <c r="E14" s="1297">
        <v>1583</v>
      </c>
      <c r="F14" s="1299"/>
      <c r="G14" s="1298"/>
      <c r="H14" s="1282" t="s">
        <v>1409</v>
      </c>
    </row>
    <row r="15" spans="1:8" ht="25.9" customHeight="1">
      <c r="A15" s="1278" t="s">
        <v>141</v>
      </c>
      <c r="B15" s="1296"/>
      <c r="C15" s="1297">
        <v>1114</v>
      </c>
      <c r="D15" s="1298"/>
      <c r="E15" s="1297">
        <v>1114</v>
      </c>
      <c r="F15" s="1299"/>
      <c r="G15" s="1298"/>
      <c r="H15" s="1282" t="s">
        <v>1947</v>
      </c>
    </row>
    <row r="16" spans="1:8" ht="25.9" customHeight="1">
      <c r="A16" s="1278" t="s">
        <v>158</v>
      </c>
      <c r="B16" s="1296"/>
      <c r="C16" s="1297">
        <v>461</v>
      </c>
      <c r="D16" s="1298"/>
      <c r="E16" s="1297">
        <v>461</v>
      </c>
      <c r="F16" s="1299"/>
      <c r="G16" s="1298"/>
      <c r="H16" s="1282" t="s">
        <v>717</v>
      </c>
    </row>
    <row r="17" spans="1:8" ht="25.9" customHeight="1">
      <c r="A17" s="1280" t="s">
        <v>1410</v>
      </c>
      <c r="B17" s="1296"/>
      <c r="C17" s="1297">
        <v>500</v>
      </c>
      <c r="D17" s="1298"/>
      <c r="E17" s="1297">
        <v>500</v>
      </c>
      <c r="F17" s="1299"/>
      <c r="G17" s="1298"/>
      <c r="H17" s="1282" t="s">
        <v>1411</v>
      </c>
    </row>
    <row r="18" spans="1:8" ht="25.9" customHeight="1">
      <c r="A18" s="1281" t="s">
        <v>1412</v>
      </c>
      <c r="B18" s="1296"/>
      <c r="C18" s="1297">
        <v>157</v>
      </c>
      <c r="D18" s="1298"/>
      <c r="E18" s="1297">
        <v>157</v>
      </c>
      <c r="F18" s="1299"/>
      <c r="G18" s="1298"/>
      <c r="H18" s="1281" t="s">
        <v>1413</v>
      </c>
    </row>
    <row r="19" spans="1:8" ht="25.9" customHeight="1">
      <c r="A19" s="1280" t="s">
        <v>1414</v>
      </c>
      <c r="B19" s="1296"/>
      <c r="C19" s="1297">
        <v>86</v>
      </c>
      <c r="D19" s="1298"/>
      <c r="E19" s="1297">
        <v>86</v>
      </c>
      <c r="F19" s="1299"/>
      <c r="G19" s="1298"/>
      <c r="H19" s="1282" t="s">
        <v>1415</v>
      </c>
    </row>
    <row r="20" spans="1:8" ht="25.9" customHeight="1">
      <c r="A20" s="1280" t="s">
        <v>2549</v>
      </c>
      <c r="B20" s="1296"/>
      <c r="C20" s="1297">
        <v>48</v>
      </c>
      <c r="D20" s="1298"/>
      <c r="E20" s="1297">
        <v>48</v>
      </c>
      <c r="F20" s="1299"/>
      <c r="G20" s="1298"/>
      <c r="H20" s="1282" t="s">
        <v>1416</v>
      </c>
    </row>
    <row r="21" spans="1:8" ht="25.9" customHeight="1">
      <c r="A21" s="1293" t="s">
        <v>15</v>
      </c>
      <c r="B21" s="1296"/>
      <c r="C21" s="1300">
        <f>SUM(C9:C20)</f>
        <v>7300</v>
      </c>
      <c r="D21" s="1298"/>
      <c r="E21" s="1300">
        <f>SUM(E9:E20)</f>
        <v>7300</v>
      </c>
      <c r="F21" s="1300"/>
      <c r="G21" s="1298"/>
      <c r="H21" s="1294" t="s">
        <v>16</v>
      </c>
    </row>
    <row r="22" spans="1:8" ht="18" customHeight="1">
      <c r="A22" s="60"/>
      <c r="B22" s="1023"/>
      <c r="D22" s="1026"/>
      <c r="E22" s="1024"/>
      <c r="H22" s="1024"/>
    </row>
    <row r="23" spans="1:8" ht="18" customHeight="1">
      <c r="A23" s="54"/>
      <c r="B23" s="1023"/>
      <c r="D23" s="1026"/>
      <c r="E23" s="1024"/>
      <c r="H23" s="1024"/>
    </row>
    <row r="24" spans="1:8" s="1028" customFormat="1" ht="19" customHeight="1">
      <c r="A24" s="1072" t="s">
        <v>1436</v>
      </c>
      <c r="B24" s="1072"/>
      <c r="C24" s="1072"/>
      <c r="D24" s="1048"/>
      <c r="E24" s="1048"/>
      <c r="F24" s="1999" t="s">
        <v>1437</v>
      </c>
      <c r="G24" s="1999"/>
      <c r="H24" s="1999"/>
    </row>
    <row r="25" spans="1:8" s="1028" customFormat="1" ht="19" customHeight="1">
      <c r="A25" s="1072" t="s">
        <v>1438</v>
      </c>
      <c r="B25" s="1072"/>
      <c r="C25" s="1072"/>
      <c r="D25" s="1048"/>
      <c r="E25" s="1048"/>
      <c r="F25" s="1048"/>
      <c r="G25" s="2000" t="s">
        <v>1760</v>
      </c>
      <c r="H25" s="2000"/>
    </row>
    <row r="26" spans="1:8" s="1028" customFormat="1" ht="19" customHeight="1">
      <c r="A26" s="1048"/>
      <c r="B26" s="1048"/>
      <c r="C26" s="1048"/>
      <c r="D26" s="1048"/>
      <c r="E26" s="1048"/>
      <c r="F26" s="1048"/>
      <c r="G26" s="1048"/>
      <c r="H26" s="1048"/>
    </row>
    <row r="27" spans="1:8" ht="18" customHeight="1">
      <c r="A27" s="1776" t="s">
        <v>2309</v>
      </c>
      <c r="B27" s="1073" t="s">
        <v>15</v>
      </c>
      <c r="C27" s="1073" t="s">
        <v>16</v>
      </c>
      <c r="D27" s="1073" t="s">
        <v>772</v>
      </c>
      <c r="E27" s="1073" t="s">
        <v>290</v>
      </c>
      <c r="F27" s="1071" t="s">
        <v>1439</v>
      </c>
      <c r="G27" s="1073" t="s">
        <v>283</v>
      </c>
      <c r="H27" s="1775" t="s">
        <v>2310</v>
      </c>
    </row>
    <row r="28" spans="1:8" ht="18" customHeight="1">
      <c r="A28" s="1074"/>
      <c r="B28" s="1073" t="s">
        <v>16</v>
      </c>
      <c r="C28" s="1073" t="s">
        <v>10</v>
      </c>
      <c r="D28" s="1073" t="s">
        <v>16</v>
      </c>
      <c r="E28" s="1073" t="s">
        <v>10</v>
      </c>
      <c r="F28" s="1073" t="s">
        <v>16</v>
      </c>
      <c r="G28" s="1073" t="s">
        <v>10</v>
      </c>
      <c r="H28" s="1075"/>
    </row>
    <row r="29" spans="1:8" ht="18" customHeight="1">
      <c r="A29" s="1074"/>
      <c r="B29" s="1073" t="s">
        <v>15</v>
      </c>
      <c r="C29" s="1073" t="s">
        <v>1440</v>
      </c>
      <c r="D29" s="1073" t="s">
        <v>15</v>
      </c>
      <c r="E29" s="1073" t="s">
        <v>1440</v>
      </c>
      <c r="F29" s="1073" t="s">
        <v>15</v>
      </c>
      <c r="G29" s="1073" t="s">
        <v>1440</v>
      </c>
      <c r="H29" s="1074"/>
    </row>
    <row r="30" spans="1:8" ht="18" customHeight="1">
      <c r="A30" s="1431" t="s">
        <v>1441</v>
      </c>
      <c r="B30" s="1432"/>
      <c r="C30" s="1433"/>
      <c r="D30" s="1434"/>
      <c r="E30" s="1434"/>
      <c r="F30" s="1434"/>
      <c r="G30" s="1434"/>
      <c r="H30" s="1435" t="s">
        <v>1442</v>
      </c>
    </row>
    <row r="31" spans="1:8" ht="20.5" customHeight="1">
      <c r="A31" s="1436" t="s">
        <v>708</v>
      </c>
      <c r="B31" s="1437">
        <f>D31+F31</f>
        <v>69</v>
      </c>
      <c r="C31" s="1437">
        <f>E31+G31</f>
        <v>15</v>
      </c>
      <c r="D31" s="1437">
        <v>35</v>
      </c>
      <c r="E31" s="1437">
        <v>9</v>
      </c>
      <c r="F31" s="1437">
        <v>34</v>
      </c>
      <c r="G31" s="1437">
        <v>6</v>
      </c>
      <c r="H31" s="1438" t="s">
        <v>709</v>
      </c>
    </row>
    <row r="32" spans="1:8" ht="20.5" customHeight="1">
      <c r="A32" s="1439" t="s">
        <v>710</v>
      </c>
      <c r="B32" s="1437">
        <f t="shared" ref="B32:B34" si="0">D32+F32</f>
        <v>38</v>
      </c>
      <c r="C32" s="1437">
        <f t="shared" ref="C32:C34" si="1">E32+G32</f>
        <v>8</v>
      </c>
      <c r="D32" s="1437">
        <v>20</v>
      </c>
      <c r="E32" s="1437">
        <v>4</v>
      </c>
      <c r="F32" s="1437">
        <v>18</v>
      </c>
      <c r="G32" s="1437">
        <v>4</v>
      </c>
      <c r="H32" s="1440" t="s">
        <v>711</v>
      </c>
    </row>
    <row r="33" spans="1:8" ht="20.5" customHeight="1">
      <c r="A33" s="1439" t="s">
        <v>1443</v>
      </c>
      <c r="B33" s="1437">
        <f t="shared" si="0"/>
        <v>228</v>
      </c>
      <c r="C33" s="1437">
        <f t="shared" si="1"/>
        <v>86</v>
      </c>
      <c r="D33" s="1437">
        <v>102</v>
      </c>
      <c r="E33" s="1437">
        <v>35</v>
      </c>
      <c r="F33" s="1437">
        <v>126</v>
      </c>
      <c r="G33" s="1437">
        <v>51</v>
      </c>
      <c r="H33" s="1441" t="s">
        <v>122</v>
      </c>
    </row>
    <row r="34" spans="1:8" ht="20.5" customHeight="1">
      <c r="A34" s="1439" t="s">
        <v>714</v>
      </c>
      <c r="B34" s="1437">
        <f t="shared" si="0"/>
        <v>220</v>
      </c>
      <c r="C34" s="1437">
        <f t="shared" si="1"/>
        <v>68</v>
      </c>
      <c r="D34" s="1437">
        <v>96</v>
      </c>
      <c r="E34" s="1437">
        <v>26</v>
      </c>
      <c r="F34" s="1437">
        <v>124</v>
      </c>
      <c r="G34" s="1437">
        <v>42</v>
      </c>
      <c r="H34" s="1440" t="s">
        <v>715</v>
      </c>
    </row>
    <row r="35" spans="1:8" ht="15.5">
      <c r="A35" s="1439"/>
      <c r="B35" s="1437"/>
      <c r="C35" s="1437"/>
      <c r="D35" s="1437"/>
      <c r="E35" s="1998"/>
      <c r="F35" s="1998"/>
      <c r="G35" s="1437"/>
      <c r="H35" s="1440"/>
    </row>
    <row r="36" spans="1:8" ht="15">
      <c r="A36" s="1431" t="s">
        <v>499</v>
      </c>
      <c r="B36" s="1442">
        <f t="shared" ref="B36:F36" si="2">SUM(B31:B34)</f>
        <v>555</v>
      </c>
      <c r="C36" s="1442">
        <f t="shared" si="2"/>
        <v>177</v>
      </c>
      <c r="D36" s="1442">
        <f t="shared" si="2"/>
        <v>253</v>
      </c>
      <c r="E36" s="1442">
        <f t="shared" si="2"/>
        <v>74</v>
      </c>
      <c r="F36" s="1442">
        <f t="shared" si="2"/>
        <v>302</v>
      </c>
      <c r="G36" s="1442">
        <f>SUM(G31:G34)</f>
        <v>103</v>
      </c>
      <c r="H36" s="1435" t="s">
        <v>16</v>
      </c>
    </row>
    <row r="37" spans="1:8" ht="18">
      <c r="A37" s="1439"/>
      <c r="B37" s="1443"/>
      <c r="C37" s="1440"/>
      <c r="D37" s="1440"/>
      <c r="E37" s="1440"/>
      <c r="F37" s="1436"/>
      <c r="G37" s="1436"/>
      <c r="H37" s="1441"/>
    </row>
    <row r="38" spans="1:8" ht="15.5">
      <c r="A38" s="1298"/>
      <c r="B38" s="1298"/>
      <c r="C38" s="1298"/>
      <c r="D38" s="1298"/>
      <c r="E38" s="1298"/>
      <c r="F38" s="1298"/>
      <c r="G38" s="1298"/>
      <c r="H38" s="1298"/>
    </row>
    <row r="39" spans="1:8" ht="15.5">
      <c r="A39" s="1298"/>
      <c r="B39" s="1298"/>
      <c r="C39" s="1298"/>
      <c r="D39" s="1298"/>
      <c r="E39" s="1298"/>
      <c r="F39" s="1298"/>
      <c r="G39" s="1298"/>
      <c r="H39" s="1298"/>
    </row>
    <row r="44" spans="1:8" s="1076" customFormat="1" ht="12.75" customHeight="1">
      <c r="A44" s="286" t="s">
        <v>1444</v>
      </c>
      <c r="B44" s="286"/>
      <c r="G44" s="1028"/>
      <c r="H44" s="383"/>
    </row>
    <row r="45" spans="1:8" s="1076" customFormat="1" ht="12.75" customHeight="1">
      <c r="A45" s="31" t="s">
        <v>1873</v>
      </c>
      <c r="B45" s="31"/>
      <c r="C45" s="31"/>
      <c r="D45" s="1056"/>
      <c r="G45" s="1077"/>
      <c r="H45" s="32" t="s">
        <v>1872</v>
      </c>
    </row>
    <row r="47" spans="1:8" ht="12.75" customHeight="1"/>
    <row r="50" spans="3:8" ht="12.75" customHeight="1"/>
    <row r="51" spans="3:8" ht="12.75" customHeight="1"/>
    <row r="52" spans="3:8" ht="12.75" customHeight="1"/>
    <row r="57" spans="3:8" ht="14.15" customHeight="1">
      <c r="H57" s="1078"/>
    </row>
    <row r="61" spans="3:8" ht="18">
      <c r="C61" s="1079"/>
      <c r="H61" s="1080"/>
    </row>
    <row r="62" spans="3:8">
      <c r="C62" s="1027"/>
    </row>
  </sheetData>
  <mergeCells count="5">
    <mergeCell ref="G4:H4"/>
    <mergeCell ref="G1:H1"/>
    <mergeCell ref="E35:F35"/>
    <mergeCell ref="F24:H24"/>
    <mergeCell ref="G25:H25"/>
  </mergeCells>
  <pageMargins left="0.78740157480314965" right="0.78740157480314965" top="1.1811023622047245" bottom="0.98425196850393704" header="0.51181102362204722" footer="0.51181102362204722"/>
  <pageSetup paperSize="9" scale="77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syncVertical="1" syncRef="A1">
    <tabColor rgb="FFFFFF00"/>
  </sheetPr>
  <dimension ref="A1:H69"/>
  <sheetViews>
    <sheetView showGridLines="0" zoomScale="90" zoomScaleNormal="90" workbookViewId="0">
      <selection activeCell="F15" sqref="F15"/>
    </sheetView>
  </sheetViews>
  <sheetFormatPr defaultColWidth="11" defaultRowHeight="13"/>
  <cols>
    <col min="1" max="1" width="29.54296875" style="1086" customWidth="1"/>
    <col min="2" max="2" width="11.453125" style="1086" customWidth="1"/>
    <col min="3" max="3" width="11.7265625" style="1086" customWidth="1"/>
    <col min="4" max="4" width="11.54296875" style="1086" customWidth="1"/>
    <col min="5" max="5" width="11.7265625" style="1086" customWidth="1"/>
    <col min="6" max="6" width="31.7265625" style="1086" customWidth="1"/>
    <col min="7" max="7" width="12.7265625" style="1088" customWidth="1"/>
    <col min="8" max="8" width="11" style="1088" customWidth="1"/>
    <col min="9" max="9" width="14.453125" style="1088" customWidth="1"/>
    <col min="10" max="250" width="11" style="1088"/>
    <col min="251" max="251" width="29.54296875" style="1088" customWidth="1"/>
    <col min="252" max="252" width="11.453125" style="1088" customWidth="1"/>
    <col min="253" max="253" width="11.7265625" style="1088" customWidth="1"/>
    <col min="254" max="254" width="11.54296875" style="1088" customWidth="1"/>
    <col min="255" max="255" width="11.7265625" style="1088" customWidth="1"/>
    <col min="256" max="256" width="31.7265625" style="1088" customWidth="1"/>
    <col min="257" max="257" width="12.7265625" style="1088" customWidth="1"/>
    <col min="258" max="258" width="11" style="1088" customWidth="1"/>
    <col min="259" max="259" width="14.453125" style="1088" customWidth="1"/>
    <col min="260" max="260" width="4.1796875" style="1088" customWidth="1"/>
    <col min="261" max="262" width="11" style="1088" customWidth="1"/>
    <col min="263" max="263" width="14.453125" style="1088" customWidth="1"/>
    <col min="264" max="264" width="4.1796875" style="1088" customWidth="1"/>
    <col min="265" max="265" width="14.453125" style="1088" customWidth="1"/>
    <col min="266" max="506" width="11" style="1088"/>
    <col min="507" max="507" width="29.54296875" style="1088" customWidth="1"/>
    <col min="508" max="508" width="11.453125" style="1088" customWidth="1"/>
    <col min="509" max="509" width="11.7265625" style="1088" customWidth="1"/>
    <col min="510" max="510" width="11.54296875" style="1088" customWidth="1"/>
    <col min="511" max="511" width="11.7265625" style="1088" customWidth="1"/>
    <col min="512" max="512" width="31.7265625" style="1088" customWidth="1"/>
    <col min="513" max="513" width="12.7265625" style="1088" customWidth="1"/>
    <col min="514" max="514" width="11" style="1088" customWidth="1"/>
    <col min="515" max="515" width="14.453125" style="1088" customWidth="1"/>
    <col min="516" max="516" width="4.1796875" style="1088" customWidth="1"/>
    <col min="517" max="518" width="11" style="1088" customWidth="1"/>
    <col min="519" max="519" width="14.453125" style="1088" customWidth="1"/>
    <col min="520" max="520" width="4.1796875" style="1088" customWidth="1"/>
    <col min="521" max="521" width="14.453125" style="1088" customWidth="1"/>
    <col min="522" max="762" width="11" style="1088"/>
    <col min="763" max="763" width="29.54296875" style="1088" customWidth="1"/>
    <col min="764" max="764" width="11.453125" style="1088" customWidth="1"/>
    <col min="765" max="765" width="11.7265625" style="1088" customWidth="1"/>
    <col min="766" max="766" width="11.54296875" style="1088" customWidth="1"/>
    <col min="767" max="767" width="11.7265625" style="1088" customWidth="1"/>
    <col min="768" max="768" width="31.7265625" style="1088" customWidth="1"/>
    <col min="769" max="769" width="12.7265625" style="1088" customWidth="1"/>
    <col min="770" max="770" width="11" style="1088" customWidth="1"/>
    <col min="771" max="771" width="14.453125" style="1088" customWidth="1"/>
    <col min="772" max="772" width="4.1796875" style="1088" customWidth="1"/>
    <col min="773" max="774" width="11" style="1088" customWidth="1"/>
    <col min="775" max="775" width="14.453125" style="1088" customWidth="1"/>
    <col min="776" max="776" width="4.1796875" style="1088" customWidth="1"/>
    <col min="777" max="777" width="14.453125" style="1088" customWidth="1"/>
    <col min="778" max="1018" width="11" style="1088"/>
    <col min="1019" max="1019" width="29.54296875" style="1088" customWidth="1"/>
    <col min="1020" max="1020" width="11.453125" style="1088" customWidth="1"/>
    <col min="1021" max="1021" width="11.7265625" style="1088" customWidth="1"/>
    <col min="1022" max="1022" width="11.54296875" style="1088" customWidth="1"/>
    <col min="1023" max="1023" width="11.7265625" style="1088" customWidth="1"/>
    <col min="1024" max="1024" width="31.7265625" style="1088" customWidth="1"/>
    <col min="1025" max="1025" width="12.7265625" style="1088" customWidth="1"/>
    <col min="1026" max="1026" width="11" style="1088" customWidth="1"/>
    <col min="1027" max="1027" width="14.453125" style="1088" customWidth="1"/>
    <col min="1028" max="1028" width="4.1796875" style="1088" customWidth="1"/>
    <col min="1029" max="1030" width="11" style="1088" customWidth="1"/>
    <col min="1031" max="1031" width="14.453125" style="1088" customWidth="1"/>
    <col min="1032" max="1032" width="4.1796875" style="1088" customWidth="1"/>
    <col min="1033" max="1033" width="14.453125" style="1088" customWidth="1"/>
    <col min="1034" max="1274" width="11" style="1088"/>
    <col min="1275" max="1275" width="29.54296875" style="1088" customWidth="1"/>
    <col min="1276" max="1276" width="11.453125" style="1088" customWidth="1"/>
    <col min="1277" max="1277" width="11.7265625" style="1088" customWidth="1"/>
    <col min="1278" max="1278" width="11.54296875" style="1088" customWidth="1"/>
    <col min="1279" max="1279" width="11.7265625" style="1088" customWidth="1"/>
    <col min="1280" max="1280" width="31.7265625" style="1088" customWidth="1"/>
    <col min="1281" max="1281" width="12.7265625" style="1088" customWidth="1"/>
    <col min="1282" max="1282" width="11" style="1088" customWidth="1"/>
    <col min="1283" max="1283" width="14.453125" style="1088" customWidth="1"/>
    <col min="1284" max="1284" width="4.1796875" style="1088" customWidth="1"/>
    <col min="1285" max="1286" width="11" style="1088" customWidth="1"/>
    <col min="1287" max="1287" width="14.453125" style="1088" customWidth="1"/>
    <col min="1288" max="1288" width="4.1796875" style="1088" customWidth="1"/>
    <col min="1289" max="1289" width="14.453125" style="1088" customWidth="1"/>
    <col min="1290" max="1530" width="11" style="1088"/>
    <col min="1531" max="1531" width="29.54296875" style="1088" customWidth="1"/>
    <col min="1532" max="1532" width="11.453125" style="1088" customWidth="1"/>
    <col min="1533" max="1533" width="11.7265625" style="1088" customWidth="1"/>
    <col min="1534" max="1534" width="11.54296875" style="1088" customWidth="1"/>
    <col min="1535" max="1535" width="11.7265625" style="1088" customWidth="1"/>
    <col min="1536" max="1536" width="31.7265625" style="1088" customWidth="1"/>
    <col min="1537" max="1537" width="12.7265625" style="1088" customWidth="1"/>
    <col min="1538" max="1538" width="11" style="1088" customWidth="1"/>
    <col min="1539" max="1539" width="14.453125" style="1088" customWidth="1"/>
    <col min="1540" max="1540" width="4.1796875" style="1088" customWidth="1"/>
    <col min="1541" max="1542" width="11" style="1088" customWidth="1"/>
    <col min="1543" max="1543" width="14.453125" style="1088" customWidth="1"/>
    <col min="1544" max="1544" width="4.1796875" style="1088" customWidth="1"/>
    <col min="1545" max="1545" width="14.453125" style="1088" customWidth="1"/>
    <col min="1546" max="1786" width="11" style="1088"/>
    <col min="1787" max="1787" width="29.54296875" style="1088" customWidth="1"/>
    <col min="1788" max="1788" width="11.453125" style="1088" customWidth="1"/>
    <col min="1789" max="1789" width="11.7265625" style="1088" customWidth="1"/>
    <col min="1790" max="1790" width="11.54296875" style="1088" customWidth="1"/>
    <col min="1791" max="1791" width="11.7265625" style="1088" customWidth="1"/>
    <col min="1792" max="1792" width="31.7265625" style="1088" customWidth="1"/>
    <col min="1793" max="1793" width="12.7265625" style="1088" customWidth="1"/>
    <col min="1794" max="1794" width="11" style="1088" customWidth="1"/>
    <col min="1795" max="1795" width="14.453125" style="1088" customWidth="1"/>
    <col min="1796" max="1796" width="4.1796875" style="1088" customWidth="1"/>
    <col min="1797" max="1798" width="11" style="1088" customWidth="1"/>
    <col min="1799" max="1799" width="14.453125" style="1088" customWidth="1"/>
    <col min="1800" max="1800" width="4.1796875" style="1088" customWidth="1"/>
    <col min="1801" max="1801" width="14.453125" style="1088" customWidth="1"/>
    <col min="1802" max="2042" width="11" style="1088"/>
    <col min="2043" max="2043" width="29.54296875" style="1088" customWidth="1"/>
    <col min="2044" max="2044" width="11.453125" style="1088" customWidth="1"/>
    <col min="2045" max="2045" width="11.7265625" style="1088" customWidth="1"/>
    <col min="2046" max="2046" width="11.54296875" style="1088" customWidth="1"/>
    <col min="2047" max="2047" width="11.7265625" style="1088" customWidth="1"/>
    <col min="2048" max="2048" width="31.7265625" style="1088" customWidth="1"/>
    <col min="2049" max="2049" width="12.7265625" style="1088" customWidth="1"/>
    <col min="2050" max="2050" width="11" style="1088" customWidth="1"/>
    <col min="2051" max="2051" width="14.453125" style="1088" customWidth="1"/>
    <col min="2052" max="2052" width="4.1796875" style="1088" customWidth="1"/>
    <col min="2053" max="2054" width="11" style="1088" customWidth="1"/>
    <col min="2055" max="2055" width="14.453125" style="1088" customWidth="1"/>
    <col min="2056" max="2056" width="4.1796875" style="1088" customWidth="1"/>
    <col min="2057" max="2057" width="14.453125" style="1088" customWidth="1"/>
    <col min="2058" max="2298" width="11" style="1088"/>
    <col min="2299" max="2299" width="29.54296875" style="1088" customWidth="1"/>
    <col min="2300" max="2300" width="11.453125" style="1088" customWidth="1"/>
    <col min="2301" max="2301" width="11.7265625" style="1088" customWidth="1"/>
    <col min="2302" max="2302" width="11.54296875" style="1088" customWidth="1"/>
    <col min="2303" max="2303" width="11.7265625" style="1088" customWidth="1"/>
    <col min="2304" max="2304" width="31.7265625" style="1088" customWidth="1"/>
    <col min="2305" max="2305" width="12.7265625" style="1088" customWidth="1"/>
    <col min="2306" max="2306" width="11" style="1088" customWidth="1"/>
    <col min="2307" max="2307" width="14.453125" style="1088" customWidth="1"/>
    <col min="2308" max="2308" width="4.1796875" style="1088" customWidth="1"/>
    <col min="2309" max="2310" width="11" style="1088" customWidth="1"/>
    <col min="2311" max="2311" width="14.453125" style="1088" customWidth="1"/>
    <col min="2312" max="2312" width="4.1796875" style="1088" customWidth="1"/>
    <col min="2313" max="2313" width="14.453125" style="1088" customWidth="1"/>
    <col min="2314" max="2554" width="11" style="1088"/>
    <col min="2555" max="2555" width="29.54296875" style="1088" customWidth="1"/>
    <col min="2556" max="2556" width="11.453125" style="1088" customWidth="1"/>
    <col min="2557" max="2557" width="11.7265625" style="1088" customWidth="1"/>
    <col min="2558" max="2558" width="11.54296875" style="1088" customWidth="1"/>
    <col min="2559" max="2559" width="11.7265625" style="1088" customWidth="1"/>
    <col min="2560" max="2560" width="31.7265625" style="1088" customWidth="1"/>
    <col min="2561" max="2561" width="12.7265625" style="1088" customWidth="1"/>
    <col min="2562" max="2562" width="11" style="1088" customWidth="1"/>
    <col min="2563" max="2563" width="14.453125" style="1088" customWidth="1"/>
    <col min="2564" max="2564" width="4.1796875" style="1088" customWidth="1"/>
    <col min="2565" max="2566" width="11" style="1088" customWidth="1"/>
    <col min="2567" max="2567" width="14.453125" style="1088" customWidth="1"/>
    <col min="2568" max="2568" width="4.1796875" style="1088" customWidth="1"/>
    <col min="2569" max="2569" width="14.453125" style="1088" customWidth="1"/>
    <col min="2570" max="2810" width="11" style="1088"/>
    <col min="2811" max="2811" width="29.54296875" style="1088" customWidth="1"/>
    <col min="2812" max="2812" width="11.453125" style="1088" customWidth="1"/>
    <col min="2813" max="2813" width="11.7265625" style="1088" customWidth="1"/>
    <col min="2814" max="2814" width="11.54296875" style="1088" customWidth="1"/>
    <col min="2815" max="2815" width="11.7265625" style="1088" customWidth="1"/>
    <col min="2816" max="2816" width="31.7265625" style="1088" customWidth="1"/>
    <col min="2817" max="2817" width="12.7265625" style="1088" customWidth="1"/>
    <col min="2818" max="2818" width="11" style="1088" customWidth="1"/>
    <col min="2819" max="2819" width="14.453125" style="1088" customWidth="1"/>
    <col min="2820" max="2820" width="4.1796875" style="1088" customWidth="1"/>
    <col min="2821" max="2822" width="11" style="1088" customWidth="1"/>
    <col min="2823" max="2823" width="14.453125" style="1088" customWidth="1"/>
    <col min="2824" max="2824" width="4.1796875" style="1088" customWidth="1"/>
    <col min="2825" max="2825" width="14.453125" style="1088" customWidth="1"/>
    <col min="2826" max="3066" width="11" style="1088"/>
    <col min="3067" max="3067" width="29.54296875" style="1088" customWidth="1"/>
    <col min="3068" max="3068" width="11.453125" style="1088" customWidth="1"/>
    <col min="3069" max="3069" width="11.7265625" style="1088" customWidth="1"/>
    <col min="3070" max="3070" width="11.54296875" style="1088" customWidth="1"/>
    <col min="3071" max="3071" width="11.7265625" style="1088" customWidth="1"/>
    <col min="3072" max="3072" width="31.7265625" style="1088" customWidth="1"/>
    <col min="3073" max="3073" width="12.7265625" style="1088" customWidth="1"/>
    <col min="3074" max="3074" width="11" style="1088" customWidth="1"/>
    <col min="3075" max="3075" width="14.453125" style="1088" customWidth="1"/>
    <col min="3076" max="3076" width="4.1796875" style="1088" customWidth="1"/>
    <col min="3077" max="3078" width="11" style="1088" customWidth="1"/>
    <col min="3079" max="3079" width="14.453125" style="1088" customWidth="1"/>
    <col min="3080" max="3080" width="4.1796875" style="1088" customWidth="1"/>
    <col min="3081" max="3081" width="14.453125" style="1088" customWidth="1"/>
    <col min="3082" max="3322" width="11" style="1088"/>
    <col min="3323" max="3323" width="29.54296875" style="1088" customWidth="1"/>
    <col min="3324" max="3324" width="11.453125" style="1088" customWidth="1"/>
    <col min="3325" max="3325" width="11.7265625" style="1088" customWidth="1"/>
    <col min="3326" max="3326" width="11.54296875" style="1088" customWidth="1"/>
    <col min="3327" max="3327" width="11.7265625" style="1088" customWidth="1"/>
    <col min="3328" max="3328" width="31.7265625" style="1088" customWidth="1"/>
    <col min="3329" max="3329" width="12.7265625" style="1088" customWidth="1"/>
    <col min="3330" max="3330" width="11" style="1088" customWidth="1"/>
    <col min="3331" max="3331" width="14.453125" style="1088" customWidth="1"/>
    <col min="3332" max="3332" width="4.1796875" style="1088" customWidth="1"/>
    <col min="3333" max="3334" width="11" style="1088" customWidth="1"/>
    <col min="3335" max="3335" width="14.453125" style="1088" customWidth="1"/>
    <col min="3336" max="3336" width="4.1796875" style="1088" customWidth="1"/>
    <col min="3337" max="3337" width="14.453125" style="1088" customWidth="1"/>
    <col min="3338" max="3578" width="11" style="1088"/>
    <col min="3579" max="3579" width="29.54296875" style="1088" customWidth="1"/>
    <col min="3580" max="3580" width="11.453125" style="1088" customWidth="1"/>
    <col min="3581" max="3581" width="11.7265625" style="1088" customWidth="1"/>
    <col min="3582" max="3582" width="11.54296875" style="1088" customWidth="1"/>
    <col min="3583" max="3583" width="11.7265625" style="1088" customWidth="1"/>
    <col min="3584" max="3584" width="31.7265625" style="1088" customWidth="1"/>
    <col min="3585" max="3585" width="12.7265625" style="1088" customWidth="1"/>
    <col min="3586" max="3586" width="11" style="1088" customWidth="1"/>
    <col min="3587" max="3587" width="14.453125" style="1088" customWidth="1"/>
    <col min="3588" max="3588" width="4.1796875" style="1088" customWidth="1"/>
    <col min="3589" max="3590" width="11" style="1088" customWidth="1"/>
    <col min="3591" max="3591" width="14.453125" style="1088" customWidth="1"/>
    <col min="3592" max="3592" width="4.1796875" style="1088" customWidth="1"/>
    <col min="3593" max="3593" width="14.453125" style="1088" customWidth="1"/>
    <col min="3594" max="3834" width="11" style="1088"/>
    <col min="3835" max="3835" width="29.54296875" style="1088" customWidth="1"/>
    <col min="3836" max="3836" width="11.453125" style="1088" customWidth="1"/>
    <col min="3837" max="3837" width="11.7265625" style="1088" customWidth="1"/>
    <col min="3838" max="3838" width="11.54296875" style="1088" customWidth="1"/>
    <col min="3839" max="3839" width="11.7265625" style="1088" customWidth="1"/>
    <col min="3840" max="3840" width="31.7265625" style="1088" customWidth="1"/>
    <col min="3841" max="3841" width="12.7265625" style="1088" customWidth="1"/>
    <col min="3842" max="3842" width="11" style="1088" customWidth="1"/>
    <col min="3843" max="3843" width="14.453125" style="1088" customWidth="1"/>
    <col min="3844" max="3844" width="4.1796875" style="1088" customWidth="1"/>
    <col min="3845" max="3846" width="11" style="1088" customWidth="1"/>
    <col min="3847" max="3847" width="14.453125" style="1088" customWidth="1"/>
    <col min="3848" max="3848" width="4.1796875" style="1088" customWidth="1"/>
    <col min="3849" max="3849" width="14.453125" style="1088" customWidth="1"/>
    <col min="3850" max="4090" width="11" style="1088"/>
    <col min="4091" max="4091" width="29.54296875" style="1088" customWidth="1"/>
    <col min="4092" max="4092" width="11.453125" style="1088" customWidth="1"/>
    <col min="4093" max="4093" width="11.7265625" style="1088" customWidth="1"/>
    <col min="4094" max="4094" width="11.54296875" style="1088" customWidth="1"/>
    <col min="4095" max="4095" width="11.7265625" style="1088" customWidth="1"/>
    <col min="4096" max="4096" width="31.7265625" style="1088" customWidth="1"/>
    <col min="4097" max="4097" width="12.7265625" style="1088" customWidth="1"/>
    <col min="4098" max="4098" width="11" style="1088" customWidth="1"/>
    <col min="4099" max="4099" width="14.453125" style="1088" customWidth="1"/>
    <col min="4100" max="4100" width="4.1796875" style="1088" customWidth="1"/>
    <col min="4101" max="4102" width="11" style="1088" customWidth="1"/>
    <col min="4103" max="4103" width="14.453125" style="1088" customWidth="1"/>
    <col min="4104" max="4104" width="4.1796875" style="1088" customWidth="1"/>
    <col min="4105" max="4105" width="14.453125" style="1088" customWidth="1"/>
    <col min="4106" max="4346" width="11" style="1088"/>
    <col min="4347" max="4347" width="29.54296875" style="1088" customWidth="1"/>
    <col min="4348" max="4348" width="11.453125" style="1088" customWidth="1"/>
    <col min="4349" max="4349" width="11.7265625" style="1088" customWidth="1"/>
    <col min="4350" max="4350" width="11.54296875" style="1088" customWidth="1"/>
    <col min="4351" max="4351" width="11.7265625" style="1088" customWidth="1"/>
    <col min="4352" max="4352" width="31.7265625" style="1088" customWidth="1"/>
    <col min="4353" max="4353" width="12.7265625" style="1088" customWidth="1"/>
    <col min="4354" max="4354" width="11" style="1088" customWidth="1"/>
    <col min="4355" max="4355" width="14.453125" style="1088" customWidth="1"/>
    <col min="4356" max="4356" width="4.1796875" style="1088" customWidth="1"/>
    <col min="4357" max="4358" width="11" style="1088" customWidth="1"/>
    <col min="4359" max="4359" width="14.453125" style="1088" customWidth="1"/>
    <col min="4360" max="4360" width="4.1796875" style="1088" customWidth="1"/>
    <col min="4361" max="4361" width="14.453125" style="1088" customWidth="1"/>
    <col min="4362" max="4602" width="11" style="1088"/>
    <col min="4603" max="4603" width="29.54296875" style="1088" customWidth="1"/>
    <col min="4604" max="4604" width="11.453125" style="1088" customWidth="1"/>
    <col min="4605" max="4605" width="11.7265625" style="1088" customWidth="1"/>
    <col min="4606" max="4606" width="11.54296875" style="1088" customWidth="1"/>
    <col min="4607" max="4607" width="11.7265625" style="1088" customWidth="1"/>
    <col min="4608" max="4608" width="31.7265625" style="1088" customWidth="1"/>
    <col min="4609" max="4609" width="12.7265625" style="1088" customWidth="1"/>
    <col min="4610" max="4610" width="11" style="1088" customWidth="1"/>
    <col min="4611" max="4611" width="14.453125" style="1088" customWidth="1"/>
    <col min="4612" max="4612" width="4.1796875" style="1088" customWidth="1"/>
    <col min="4613" max="4614" width="11" style="1088" customWidth="1"/>
    <col min="4615" max="4615" width="14.453125" style="1088" customWidth="1"/>
    <col min="4616" max="4616" width="4.1796875" style="1088" customWidth="1"/>
    <col min="4617" max="4617" width="14.453125" style="1088" customWidth="1"/>
    <col min="4618" max="4858" width="11" style="1088"/>
    <col min="4859" max="4859" width="29.54296875" style="1088" customWidth="1"/>
    <col min="4860" max="4860" width="11.453125" style="1088" customWidth="1"/>
    <col min="4861" max="4861" width="11.7265625" style="1088" customWidth="1"/>
    <col min="4862" max="4862" width="11.54296875" style="1088" customWidth="1"/>
    <col min="4863" max="4863" width="11.7265625" style="1088" customWidth="1"/>
    <col min="4864" max="4864" width="31.7265625" style="1088" customWidth="1"/>
    <col min="4865" max="4865" width="12.7265625" style="1088" customWidth="1"/>
    <col min="4866" max="4866" width="11" style="1088" customWidth="1"/>
    <col min="4867" max="4867" width="14.453125" style="1088" customWidth="1"/>
    <col min="4868" max="4868" width="4.1796875" style="1088" customWidth="1"/>
    <col min="4869" max="4870" width="11" style="1088" customWidth="1"/>
    <col min="4871" max="4871" width="14.453125" style="1088" customWidth="1"/>
    <col min="4872" max="4872" width="4.1796875" style="1088" customWidth="1"/>
    <col min="4873" max="4873" width="14.453125" style="1088" customWidth="1"/>
    <col min="4874" max="5114" width="11" style="1088"/>
    <col min="5115" max="5115" width="29.54296875" style="1088" customWidth="1"/>
    <col min="5116" max="5116" width="11.453125" style="1088" customWidth="1"/>
    <col min="5117" max="5117" width="11.7265625" style="1088" customWidth="1"/>
    <col min="5118" max="5118" width="11.54296875" style="1088" customWidth="1"/>
    <col min="5119" max="5119" width="11.7265625" style="1088" customWidth="1"/>
    <col min="5120" max="5120" width="31.7265625" style="1088" customWidth="1"/>
    <col min="5121" max="5121" width="12.7265625" style="1088" customWidth="1"/>
    <col min="5122" max="5122" width="11" style="1088" customWidth="1"/>
    <col min="5123" max="5123" width="14.453125" style="1088" customWidth="1"/>
    <col min="5124" max="5124" width="4.1796875" style="1088" customWidth="1"/>
    <col min="5125" max="5126" width="11" style="1088" customWidth="1"/>
    <col min="5127" max="5127" width="14.453125" style="1088" customWidth="1"/>
    <col min="5128" max="5128" width="4.1796875" style="1088" customWidth="1"/>
    <col min="5129" max="5129" width="14.453125" style="1088" customWidth="1"/>
    <col min="5130" max="5370" width="11" style="1088"/>
    <col min="5371" max="5371" width="29.54296875" style="1088" customWidth="1"/>
    <col min="5372" max="5372" width="11.453125" style="1088" customWidth="1"/>
    <col min="5373" max="5373" width="11.7265625" style="1088" customWidth="1"/>
    <col min="5374" max="5374" width="11.54296875" style="1088" customWidth="1"/>
    <col min="5375" max="5375" width="11.7265625" style="1088" customWidth="1"/>
    <col min="5376" max="5376" width="31.7265625" style="1088" customWidth="1"/>
    <col min="5377" max="5377" width="12.7265625" style="1088" customWidth="1"/>
    <col min="5378" max="5378" width="11" style="1088" customWidth="1"/>
    <col min="5379" max="5379" width="14.453125" style="1088" customWidth="1"/>
    <col min="5380" max="5380" width="4.1796875" style="1088" customWidth="1"/>
    <col min="5381" max="5382" width="11" style="1088" customWidth="1"/>
    <col min="5383" max="5383" width="14.453125" style="1088" customWidth="1"/>
    <col min="5384" max="5384" width="4.1796875" style="1088" customWidth="1"/>
    <col min="5385" max="5385" width="14.453125" style="1088" customWidth="1"/>
    <col min="5386" max="5626" width="11" style="1088"/>
    <col min="5627" max="5627" width="29.54296875" style="1088" customWidth="1"/>
    <col min="5628" max="5628" width="11.453125" style="1088" customWidth="1"/>
    <col min="5629" max="5629" width="11.7265625" style="1088" customWidth="1"/>
    <col min="5630" max="5630" width="11.54296875" style="1088" customWidth="1"/>
    <col min="5631" max="5631" width="11.7265625" style="1088" customWidth="1"/>
    <col min="5632" max="5632" width="31.7265625" style="1088" customWidth="1"/>
    <col min="5633" max="5633" width="12.7265625" style="1088" customWidth="1"/>
    <col min="5634" max="5634" width="11" style="1088" customWidth="1"/>
    <col min="5635" max="5635" width="14.453125" style="1088" customWidth="1"/>
    <col min="5636" max="5636" width="4.1796875" style="1088" customWidth="1"/>
    <col min="5637" max="5638" width="11" style="1088" customWidth="1"/>
    <col min="5639" max="5639" width="14.453125" style="1088" customWidth="1"/>
    <col min="5640" max="5640" width="4.1796875" style="1088" customWidth="1"/>
    <col min="5641" max="5641" width="14.453125" style="1088" customWidth="1"/>
    <col min="5642" max="5882" width="11" style="1088"/>
    <col min="5883" max="5883" width="29.54296875" style="1088" customWidth="1"/>
    <col min="5884" max="5884" width="11.453125" style="1088" customWidth="1"/>
    <col min="5885" max="5885" width="11.7265625" style="1088" customWidth="1"/>
    <col min="5886" max="5886" width="11.54296875" style="1088" customWidth="1"/>
    <col min="5887" max="5887" width="11.7265625" style="1088" customWidth="1"/>
    <col min="5888" max="5888" width="31.7265625" style="1088" customWidth="1"/>
    <col min="5889" max="5889" width="12.7265625" style="1088" customWidth="1"/>
    <col min="5890" max="5890" width="11" style="1088" customWidth="1"/>
    <col min="5891" max="5891" width="14.453125" style="1088" customWidth="1"/>
    <col min="5892" max="5892" width="4.1796875" style="1088" customWidth="1"/>
    <col min="5893" max="5894" width="11" style="1088" customWidth="1"/>
    <col min="5895" max="5895" width="14.453125" style="1088" customWidth="1"/>
    <col min="5896" max="5896" width="4.1796875" style="1088" customWidth="1"/>
    <col min="5897" max="5897" width="14.453125" style="1088" customWidth="1"/>
    <col min="5898" max="6138" width="11" style="1088"/>
    <col min="6139" max="6139" width="29.54296875" style="1088" customWidth="1"/>
    <col min="6140" max="6140" width="11.453125" style="1088" customWidth="1"/>
    <col min="6141" max="6141" width="11.7265625" style="1088" customWidth="1"/>
    <col min="6142" max="6142" width="11.54296875" style="1088" customWidth="1"/>
    <col min="6143" max="6143" width="11.7265625" style="1088" customWidth="1"/>
    <col min="6144" max="6144" width="31.7265625" style="1088" customWidth="1"/>
    <col min="6145" max="6145" width="12.7265625" style="1088" customWidth="1"/>
    <col min="6146" max="6146" width="11" style="1088" customWidth="1"/>
    <col min="6147" max="6147" width="14.453125" style="1088" customWidth="1"/>
    <col min="6148" max="6148" width="4.1796875" style="1088" customWidth="1"/>
    <col min="6149" max="6150" width="11" style="1088" customWidth="1"/>
    <col min="6151" max="6151" width="14.453125" style="1088" customWidth="1"/>
    <col min="6152" max="6152" width="4.1796875" style="1088" customWidth="1"/>
    <col min="6153" max="6153" width="14.453125" style="1088" customWidth="1"/>
    <col min="6154" max="6394" width="11" style="1088"/>
    <col min="6395" max="6395" width="29.54296875" style="1088" customWidth="1"/>
    <col min="6396" max="6396" width="11.453125" style="1088" customWidth="1"/>
    <col min="6397" max="6397" width="11.7265625" style="1088" customWidth="1"/>
    <col min="6398" max="6398" width="11.54296875" style="1088" customWidth="1"/>
    <col min="6399" max="6399" width="11.7265625" style="1088" customWidth="1"/>
    <col min="6400" max="6400" width="31.7265625" style="1088" customWidth="1"/>
    <col min="6401" max="6401" width="12.7265625" style="1088" customWidth="1"/>
    <col min="6402" max="6402" width="11" style="1088" customWidth="1"/>
    <col min="6403" max="6403" width="14.453125" style="1088" customWidth="1"/>
    <col min="6404" max="6404" width="4.1796875" style="1088" customWidth="1"/>
    <col min="6405" max="6406" width="11" style="1088" customWidth="1"/>
    <col min="6407" max="6407" width="14.453125" style="1088" customWidth="1"/>
    <col min="6408" max="6408" width="4.1796875" style="1088" customWidth="1"/>
    <col min="6409" max="6409" width="14.453125" style="1088" customWidth="1"/>
    <col min="6410" max="6650" width="11" style="1088"/>
    <col min="6651" max="6651" width="29.54296875" style="1088" customWidth="1"/>
    <col min="6652" max="6652" width="11.453125" style="1088" customWidth="1"/>
    <col min="6653" max="6653" width="11.7265625" style="1088" customWidth="1"/>
    <col min="6654" max="6654" width="11.54296875" style="1088" customWidth="1"/>
    <col min="6655" max="6655" width="11.7265625" style="1088" customWidth="1"/>
    <col min="6656" max="6656" width="31.7265625" style="1088" customWidth="1"/>
    <col min="6657" max="6657" width="12.7265625" style="1088" customWidth="1"/>
    <col min="6658" max="6658" width="11" style="1088" customWidth="1"/>
    <col min="6659" max="6659" width="14.453125" style="1088" customWidth="1"/>
    <col min="6660" max="6660" width="4.1796875" style="1088" customWidth="1"/>
    <col min="6661" max="6662" width="11" style="1088" customWidth="1"/>
    <col min="6663" max="6663" width="14.453125" style="1088" customWidth="1"/>
    <col min="6664" max="6664" width="4.1796875" style="1088" customWidth="1"/>
    <col min="6665" max="6665" width="14.453125" style="1088" customWidth="1"/>
    <col min="6666" max="6906" width="11" style="1088"/>
    <col min="6907" max="6907" width="29.54296875" style="1088" customWidth="1"/>
    <col min="6908" max="6908" width="11.453125" style="1088" customWidth="1"/>
    <col min="6909" max="6909" width="11.7265625" style="1088" customWidth="1"/>
    <col min="6910" max="6910" width="11.54296875" style="1088" customWidth="1"/>
    <col min="6911" max="6911" width="11.7265625" style="1088" customWidth="1"/>
    <col min="6912" max="6912" width="31.7265625" style="1088" customWidth="1"/>
    <col min="6913" max="6913" width="12.7265625" style="1088" customWidth="1"/>
    <col min="6914" max="6914" width="11" style="1088" customWidth="1"/>
    <col min="6915" max="6915" width="14.453125" style="1088" customWidth="1"/>
    <col min="6916" max="6916" width="4.1796875" style="1088" customWidth="1"/>
    <col min="6917" max="6918" width="11" style="1088" customWidth="1"/>
    <col min="6919" max="6919" width="14.453125" style="1088" customWidth="1"/>
    <col min="6920" max="6920" width="4.1796875" style="1088" customWidth="1"/>
    <col min="6921" max="6921" width="14.453125" style="1088" customWidth="1"/>
    <col min="6922" max="7162" width="11" style="1088"/>
    <col min="7163" max="7163" width="29.54296875" style="1088" customWidth="1"/>
    <col min="7164" max="7164" width="11.453125" style="1088" customWidth="1"/>
    <col min="7165" max="7165" width="11.7265625" style="1088" customWidth="1"/>
    <col min="7166" max="7166" width="11.54296875" style="1088" customWidth="1"/>
    <col min="7167" max="7167" width="11.7265625" style="1088" customWidth="1"/>
    <col min="7168" max="7168" width="31.7265625" style="1088" customWidth="1"/>
    <col min="7169" max="7169" width="12.7265625" style="1088" customWidth="1"/>
    <col min="7170" max="7170" width="11" style="1088" customWidth="1"/>
    <col min="7171" max="7171" width="14.453125" style="1088" customWidth="1"/>
    <col min="7172" max="7172" width="4.1796875" style="1088" customWidth="1"/>
    <col min="7173" max="7174" width="11" style="1088" customWidth="1"/>
    <col min="7175" max="7175" width="14.453125" style="1088" customWidth="1"/>
    <col min="7176" max="7176" width="4.1796875" style="1088" customWidth="1"/>
    <col min="7177" max="7177" width="14.453125" style="1088" customWidth="1"/>
    <col min="7178" max="7418" width="11" style="1088"/>
    <col min="7419" max="7419" width="29.54296875" style="1088" customWidth="1"/>
    <col min="7420" max="7420" width="11.453125" style="1088" customWidth="1"/>
    <col min="7421" max="7421" width="11.7265625" style="1088" customWidth="1"/>
    <col min="7422" max="7422" width="11.54296875" style="1088" customWidth="1"/>
    <col min="7423" max="7423" width="11.7265625" style="1088" customWidth="1"/>
    <col min="7424" max="7424" width="31.7265625" style="1088" customWidth="1"/>
    <col min="7425" max="7425" width="12.7265625" style="1088" customWidth="1"/>
    <col min="7426" max="7426" width="11" style="1088" customWidth="1"/>
    <col min="7427" max="7427" width="14.453125" style="1088" customWidth="1"/>
    <col min="7428" max="7428" width="4.1796875" style="1088" customWidth="1"/>
    <col min="7429" max="7430" width="11" style="1088" customWidth="1"/>
    <col min="7431" max="7431" width="14.453125" style="1088" customWidth="1"/>
    <col min="7432" max="7432" width="4.1796875" style="1088" customWidth="1"/>
    <col min="7433" max="7433" width="14.453125" style="1088" customWidth="1"/>
    <col min="7434" max="7674" width="11" style="1088"/>
    <col min="7675" max="7675" width="29.54296875" style="1088" customWidth="1"/>
    <col min="7676" max="7676" width="11.453125" style="1088" customWidth="1"/>
    <col min="7677" max="7677" width="11.7265625" style="1088" customWidth="1"/>
    <col min="7678" max="7678" width="11.54296875" style="1088" customWidth="1"/>
    <col min="7679" max="7679" width="11.7265625" style="1088" customWidth="1"/>
    <col min="7680" max="7680" width="31.7265625" style="1088" customWidth="1"/>
    <col min="7681" max="7681" width="12.7265625" style="1088" customWidth="1"/>
    <col min="7682" max="7682" width="11" style="1088" customWidth="1"/>
    <col min="7683" max="7683" width="14.453125" style="1088" customWidth="1"/>
    <col min="7684" max="7684" width="4.1796875" style="1088" customWidth="1"/>
    <col min="7685" max="7686" width="11" style="1088" customWidth="1"/>
    <col min="7687" max="7687" width="14.453125" style="1088" customWidth="1"/>
    <col min="7688" max="7688" width="4.1796875" style="1088" customWidth="1"/>
    <col min="7689" max="7689" width="14.453125" style="1088" customWidth="1"/>
    <col min="7690" max="7930" width="11" style="1088"/>
    <col min="7931" max="7931" width="29.54296875" style="1088" customWidth="1"/>
    <col min="7932" max="7932" width="11.453125" style="1088" customWidth="1"/>
    <col min="7933" max="7933" width="11.7265625" style="1088" customWidth="1"/>
    <col min="7934" max="7934" width="11.54296875" style="1088" customWidth="1"/>
    <col min="7935" max="7935" width="11.7265625" style="1088" customWidth="1"/>
    <col min="7936" max="7936" width="31.7265625" style="1088" customWidth="1"/>
    <col min="7937" max="7937" width="12.7265625" style="1088" customWidth="1"/>
    <col min="7938" max="7938" width="11" style="1088" customWidth="1"/>
    <col min="7939" max="7939" width="14.453125" style="1088" customWidth="1"/>
    <col min="7940" max="7940" width="4.1796875" style="1088" customWidth="1"/>
    <col min="7941" max="7942" width="11" style="1088" customWidth="1"/>
    <col min="7943" max="7943" width="14.453125" style="1088" customWidth="1"/>
    <col min="7944" max="7944" width="4.1796875" style="1088" customWidth="1"/>
    <col min="7945" max="7945" width="14.453125" style="1088" customWidth="1"/>
    <col min="7946" max="8186" width="11" style="1088"/>
    <col min="8187" max="8187" width="29.54296875" style="1088" customWidth="1"/>
    <col min="8188" max="8188" width="11.453125" style="1088" customWidth="1"/>
    <col min="8189" max="8189" width="11.7265625" style="1088" customWidth="1"/>
    <col min="8190" max="8190" width="11.54296875" style="1088" customWidth="1"/>
    <col min="8191" max="8191" width="11.7265625" style="1088" customWidth="1"/>
    <col min="8192" max="8192" width="31.7265625" style="1088" customWidth="1"/>
    <col min="8193" max="8193" width="12.7265625" style="1088" customWidth="1"/>
    <col min="8194" max="8194" width="11" style="1088" customWidth="1"/>
    <col min="8195" max="8195" width="14.453125" style="1088" customWidth="1"/>
    <col min="8196" max="8196" width="4.1796875" style="1088" customWidth="1"/>
    <col min="8197" max="8198" width="11" style="1088" customWidth="1"/>
    <col min="8199" max="8199" width="14.453125" style="1088" customWidth="1"/>
    <col min="8200" max="8200" width="4.1796875" style="1088" customWidth="1"/>
    <col min="8201" max="8201" width="14.453125" style="1088" customWidth="1"/>
    <col min="8202" max="8442" width="11" style="1088"/>
    <col min="8443" max="8443" width="29.54296875" style="1088" customWidth="1"/>
    <col min="8444" max="8444" width="11.453125" style="1088" customWidth="1"/>
    <col min="8445" max="8445" width="11.7265625" style="1088" customWidth="1"/>
    <col min="8446" max="8446" width="11.54296875" style="1088" customWidth="1"/>
    <col min="8447" max="8447" width="11.7265625" style="1088" customWidth="1"/>
    <col min="8448" max="8448" width="31.7265625" style="1088" customWidth="1"/>
    <col min="8449" max="8449" width="12.7265625" style="1088" customWidth="1"/>
    <col min="8450" max="8450" width="11" style="1088" customWidth="1"/>
    <col min="8451" max="8451" width="14.453125" style="1088" customWidth="1"/>
    <col min="8452" max="8452" width="4.1796875" style="1088" customWidth="1"/>
    <col min="8453" max="8454" width="11" style="1088" customWidth="1"/>
    <col min="8455" max="8455" width="14.453125" style="1088" customWidth="1"/>
    <col min="8456" max="8456" width="4.1796875" style="1088" customWidth="1"/>
    <col min="8457" max="8457" width="14.453125" style="1088" customWidth="1"/>
    <col min="8458" max="8698" width="11" style="1088"/>
    <col min="8699" max="8699" width="29.54296875" style="1088" customWidth="1"/>
    <col min="8700" max="8700" width="11.453125" style="1088" customWidth="1"/>
    <col min="8701" max="8701" width="11.7265625" style="1088" customWidth="1"/>
    <col min="8702" max="8702" width="11.54296875" style="1088" customWidth="1"/>
    <col min="8703" max="8703" width="11.7265625" style="1088" customWidth="1"/>
    <col min="8704" max="8704" width="31.7265625" style="1088" customWidth="1"/>
    <col min="8705" max="8705" width="12.7265625" style="1088" customWidth="1"/>
    <col min="8706" max="8706" width="11" style="1088" customWidth="1"/>
    <col min="8707" max="8707" width="14.453125" style="1088" customWidth="1"/>
    <col min="8708" max="8708" width="4.1796875" style="1088" customWidth="1"/>
    <col min="8709" max="8710" width="11" style="1088" customWidth="1"/>
    <col min="8711" max="8711" width="14.453125" style="1088" customWidth="1"/>
    <col min="8712" max="8712" width="4.1796875" style="1088" customWidth="1"/>
    <col min="8713" max="8713" width="14.453125" style="1088" customWidth="1"/>
    <col min="8714" max="8954" width="11" style="1088"/>
    <col min="8955" max="8955" width="29.54296875" style="1088" customWidth="1"/>
    <col min="8956" max="8956" width="11.453125" style="1088" customWidth="1"/>
    <col min="8957" max="8957" width="11.7265625" style="1088" customWidth="1"/>
    <col min="8958" max="8958" width="11.54296875" style="1088" customWidth="1"/>
    <col min="8959" max="8959" width="11.7265625" style="1088" customWidth="1"/>
    <col min="8960" max="8960" width="31.7265625" style="1088" customWidth="1"/>
    <col min="8961" max="8961" width="12.7265625" style="1088" customWidth="1"/>
    <col min="8962" max="8962" width="11" style="1088" customWidth="1"/>
    <col min="8963" max="8963" width="14.453125" style="1088" customWidth="1"/>
    <col min="8964" max="8964" width="4.1796875" style="1088" customWidth="1"/>
    <col min="8965" max="8966" width="11" style="1088" customWidth="1"/>
    <col min="8967" max="8967" width="14.453125" style="1088" customWidth="1"/>
    <col min="8968" max="8968" width="4.1796875" style="1088" customWidth="1"/>
    <col min="8969" max="8969" width="14.453125" style="1088" customWidth="1"/>
    <col min="8970" max="9210" width="11" style="1088"/>
    <col min="9211" max="9211" width="29.54296875" style="1088" customWidth="1"/>
    <col min="9212" max="9212" width="11.453125" style="1088" customWidth="1"/>
    <col min="9213" max="9213" width="11.7265625" style="1088" customWidth="1"/>
    <col min="9214" max="9214" width="11.54296875" style="1088" customWidth="1"/>
    <col min="9215" max="9215" width="11.7265625" style="1088" customWidth="1"/>
    <col min="9216" max="9216" width="31.7265625" style="1088" customWidth="1"/>
    <col min="9217" max="9217" width="12.7265625" style="1088" customWidth="1"/>
    <col min="9218" max="9218" width="11" style="1088" customWidth="1"/>
    <col min="9219" max="9219" width="14.453125" style="1088" customWidth="1"/>
    <col min="9220" max="9220" width="4.1796875" style="1088" customWidth="1"/>
    <col min="9221" max="9222" width="11" style="1088" customWidth="1"/>
    <col min="9223" max="9223" width="14.453125" style="1088" customWidth="1"/>
    <col min="9224" max="9224" width="4.1796875" style="1088" customWidth="1"/>
    <col min="9225" max="9225" width="14.453125" style="1088" customWidth="1"/>
    <col min="9226" max="9466" width="11" style="1088"/>
    <col min="9467" max="9467" width="29.54296875" style="1088" customWidth="1"/>
    <col min="9468" max="9468" width="11.453125" style="1088" customWidth="1"/>
    <col min="9469" max="9469" width="11.7265625" style="1088" customWidth="1"/>
    <col min="9470" max="9470" width="11.54296875" style="1088" customWidth="1"/>
    <col min="9471" max="9471" width="11.7265625" style="1088" customWidth="1"/>
    <col min="9472" max="9472" width="31.7265625" style="1088" customWidth="1"/>
    <col min="9473" max="9473" width="12.7265625" style="1088" customWidth="1"/>
    <col min="9474" max="9474" width="11" style="1088" customWidth="1"/>
    <col min="9475" max="9475" width="14.453125" style="1088" customWidth="1"/>
    <col min="9476" max="9476" width="4.1796875" style="1088" customWidth="1"/>
    <col min="9477" max="9478" width="11" style="1088" customWidth="1"/>
    <col min="9479" max="9479" width="14.453125" style="1088" customWidth="1"/>
    <col min="9480" max="9480" width="4.1796875" style="1088" customWidth="1"/>
    <col min="9481" max="9481" width="14.453125" style="1088" customWidth="1"/>
    <col min="9482" max="9722" width="11" style="1088"/>
    <col min="9723" max="9723" width="29.54296875" style="1088" customWidth="1"/>
    <col min="9724" max="9724" width="11.453125" style="1088" customWidth="1"/>
    <col min="9725" max="9725" width="11.7265625" style="1088" customWidth="1"/>
    <col min="9726" max="9726" width="11.54296875" style="1088" customWidth="1"/>
    <col min="9727" max="9727" width="11.7265625" style="1088" customWidth="1"/>
    <col min="9728" max="9728" width="31.7265625" style="1088" customWidth="1"/>
    <col min="9729" max="9729" width="12.7265625" style="1088" customWidth="1"/>
    <col min="9730" max="9730" width="11" style="1088" customWidth="1"/>
    <col min="9731" max="9731" width="14.453125" style="1088" customWidth="1"/>
    <col min="9732" max="9732" width="4.1796875" style="1088" customWidth="1"/>
    <col min="9733" max="9734" width="11" style="1088" customWidth="1"/>
    <col min="9735" max="9735" width="14.453125" style="1088" customWidth="1"/>
    <col min="9736" max="9736" width="4.1796875" style="1088" customWidth="1"/>
    <col min="9737" max="9737" width="14.453125" style="1088" customWidth="1"/>
    <col min="9738" max="9978" width="11" style="1088"/>
    <col min="9979" max="9979" width="29.54296875" style="1088" customWidth="1"/>
    <col min="9980" max="9980" width="11.453125" style="1088" customWidth="1"/>
    <col min="9981" max="9981" width="11.7265625" style="1088" customWidth="1"/>
    <col min="9982" max="9982" width="11.54296875" style="1088" customWidth="1"/>
    <col min="9983" max="9983" width="11.7265625" style="1088" customWidth="1"/>
    <col min="9984" max="9984" width="31.7265625" style="1088" customWidth="1"/>
    <col min="9985" max="9985" width="12.7265625" style="1088" customWidth="1"/>
    <col min="9986" max="9986" width="11" style="1088" customWidth="1"/>
    <col min="9987" max="9987" width="14.453125" style="1088" customWidth="1"/>
    <col min="9988" max="9988" width="4.1796875" style="1088" customWidth="1"/>
    <col min="9989" max="9990" width="11" style="1088" customWidth="1"/>
    <col min="9991" max="9991" width="14.453125" style="1088" customWidth="1"/>
    <col min="9992" max="9992" width="4.1796875" style="1088" customWidth="1"/>
    <col min="9993" max="9993" width="14.453125" style="1088" customWidth="1"/>
    <col min="9994" max="10234" width="11" style="1088"/>
    <col min="10235" max="10235" width="29.54296875" style="1088" customWidth="1"/>
    <col min="10236" max="10236" width="11.453125" style="1088" customWidth="1"/>
    <col min="10237" max="10237" width="11.7265625" style="1088" customWidth="1"/>
    <col min="10238" max="10238" width="11.54296875" style="1088" customWidth="1"/>
    <col min="10239" max="10239" width="11.7265625" style="1088" customWidth="1"/>
    <col min="10240" max="10240" width="31.7265625" style="1088" customWidth="1"/>
    <col min="10241" max="10241" width="12.7265625" style="1088" customWidth="1"/>
    <col min="10242" max="10242" width="11" style="1088" customWidth="1"/>
    <col min="10243" max="10243" width="14.453125" style="1088" customWidth="1"/>
    <col min="10244" max="10244" width="4.1796875" style="1088" customWidth="1"/>
    <col min="10245" max="10246" width="11" style="1088" customWidth="1"/>
    <col min="10247" max="10247" width="14.453125" style="1088" customWidth="1"/>
    <col min="10248" max="10248" width="4.1796875" style="1088" customWidth="1"/>
    <col min="10249" max="10249" width="14.453125" style="1088" customWidth="1"/>
    <col min="10250" max="10490" width="11" style="1088"/>
    <col min="10491" max="10491" width="29.54296875" style="1088" customWidth="1"/>
    <col min="10492" max="10492" width="11.453125" style="1088" customWidth="1"/>
    <col min="10493" max="10493" width="11.7265625" style="1088" customWidth="1"/>
    <col min="10494" max="10494" width="11.54296875" style="1088" customWidth="1"/>
    <col min="10495" max="10495" width="11.7265625" style="1088" customWidth="1"/>
    <col min="10496" max="10496" width="31.7265625" style="1088" customWidth="1"/>
    <col min="10497" max="10497" width="12.7265625" style="1088" customWidth="1"/>
    <col min="10498" max="10498" width="11" style="1088" customWidth="1"/>
    <col min="10499" max="10499" width="14.453125" style="1088" customWidth="1"/>
    <col min="10500" max="10500" width="4.1796875" style="1088" customWidth="1"/>
    <col min="10501" max="10502" width="11" style="1088" customWidth="1"/>
    <col min="10503" max="10503" width="14.453125" style="1088" customWidth="1"/>
    <col min="10504" max="10504" width="4.1796875" style="1088" customWidth="1"/>
    <col min="10505" max="10505" width="14.453125" style="1088" customWidth="1"/>
    <col min="10506" max="10746" width="11" style="1088"/>
    <col min="10747" max="10747" width="29.54296875" style="1088" customWidth="1"/>
    <col min="10748" max="10748" width="11.453125" style="1088" customWidth="1"/>
    <col min="10749" max="10749" width="11.7265625" style="1088" customWidth="1"/>
    <col min="10750" max="10750" width="11.54296875" style="1088" customWidth="1"/>
    <col min="10751" max="10751" width="11.7265625" style="1088" customWidth="1"/>
    <col min="10752" max="10752" width="31.7265625" style="1088" customWidth="1"/>
    <col min="10753" max="10753" width="12.7265625" style="1088" customWidth="1"/>
    <col min="10754" max="10754" width="11" style="1088" customWidth="1"/>
    <col min="10755" max="10755" width="14.453125" style="1088" customWidth="1"/>
    <col min="10756" max="10756" width="4.1796875" style="1088" customWidth="1"/>
    <col min="10757" max="10758" width="11" style="1088" customWidth="1"/>
    <col min="10759" max="10759" width="14.453125" style="1088" customWidth="1"/>
    <col min="10760" max="10760" width="4.1796875" style="1088" customWidth="1"/>
    <col min="10761" max="10761" width="14.453125" style="1088" customWidth="1"/>
    <col min="10762" max="11002" width="11" style="1088"/>
    <col min="11003" max="11003" width="29.54296875" style="1088" customWidth="1"/>
    <col min="11004" max="11004" width="11.453125" style="1088" customWidth="1"/>
    <col min="11005" max="11005" width="11.7265625" style="1088" customWidth="1"/>
    <col min="11006" max="11006" width="11.54296875" style="1088" customWidth="1"/>
    <col min="11007" max="11007" width="11.7265625" style="1088" customWidth="1"/>
    <col min="11008" max="11008" width="31.7265625" style="1088" customWidth="1"/>
    <col min="11009" max="11009" width="12.7265625" style="1088" customWidth="1"/>
    <col min="11010" max="11010" width="11" style="1088" customWidth="1"/>
    <col min="11011" max="11011" width="14.453125" style="1088" customWidth="1"/>
    <col min="11012" max="11012" width="4.1796875" style="1088" customWidth="1"/>
    <col min="11013" max="11014" width="11" style="1088" customWidth="1"/>
    <col min="11015" max="11015" width="14.453125" style="1088" customWidth="1"/>
    <col min="11016" max="11016" width="4.1796875" style="1088" customWidth="1"/>
    <col min="11017" max="11017" width="14.453125" style="1088" customWidth="1"/>
    <col min="11018" max="11258" width="11" style="1088"/>
    <col min="11259" max="11259" width="29.54296875" style="1088" customWidth="1"/>
    <col min="11260" max="11260" width="11.453125" style="1088" customWidth="1"/>
    <col min="11261" max="11261" width="11.7265625" style="1088" customWidth="1"/>
    <col min="11262" max="11262" width="11.54296875" style="1088" customWidth="1"/>
    <col min="11263" max="11263" width="11.7265625" style="1088" customWidth="1"/>
    <col min="11264" max="11264" width="31.7265625" style="1088" customWidth="1"/>
    <col min="11265" max="11265" width="12.7265625" style="1088" customWidth="1"/>
    <col min="11266" max="11266" width="11" style="1088" customWidth="1"/>
    <col min="11267" max="11267" width="14.453125" style="1088" customWidth="1"/>
    <col min="11268" max="11268" width="4.1796875" style="1088" customWidth="1"/>
    <col min="11269" max="11270" width="11" style="1088" customWidth="1"/>
    <col min="11271" max="11271" width="14.453125" style="1088" customWidth="1"/>
    <col min="11272" max="11272" width="4.1796875" style="1088" customWidth="1"/>
    <col min="11273" max="11273" width="14.453125" style="1088" customWidth="1"/>
    <col min="11274" max="11514" width="11" style="1088"/>
    <col min="11515" max="11515" width="29.54296875" style="1088" customWidth="1"/>
    <col min="11516" max="11516" width="11.453125" style="1088" customWidth="1"/>
    <col min="11517" max="11517" width="11.7265625" style="1088" customWidth="1"/>
    <col min="11518" max="11518" width="11.54296875" style="1088" customWidth="1"/>
    <col min="11519" max="11519" width="11.7265625" style="1088" customWidth="1"/>
    <col min="11520" max="11520" width="31.7265625" style="1088" customWidth="1"/>
    <col min="11521" max="11521" width="12.7265625" style="1088" customWidth="1"/>
    <col min="11522" max="11522" width="11" style="1088" customWidth="1"/>
    <col min="11523" max="11523" width="14.453125" style="1088" customWidth="1"/>
    <col min="11524" max="11524" width="4.1796875" style="1088" customWidth="1"/>
    <col min="11525" max="11526" width="11" style="1088" customWidth="1"/>
    <col min="11527" max="11527" width="14.453125" style="1088" customWidth="1"/>
    <col min="11528" max="11528" width="4.1796875" style="1088" customWidth="1"/>
    <col min="11529" max="11529" width="14.453125" style="1088" customWidth="1"/>
    <col min="11530" max="11770" width="11" style="1088"/>
    <col min="11771" max="11771" width="29.54296875" style="1088" customWidth="1"/>
    <col min="11772" max="11772" width="11.453125" style="1088" customWidth="1"/>
    <col min="11773" max="11773" width="11.7265625" style="1088" customWidth="1"/>
    <col min="11774" max="11774" width="11.54296875" style="1088" customWidth="1"/>
    <col min="11775" max="11775" width="11.7265625" style="1088" customWidth="1"/>
    <col min="11776" max="11776" width="31.7265625" style="1088" customWidth="1"/>
    <col min="11777" max="11777" width="12.7265625" style="1088" customWidth="1"/>
    <col min="11778" max="11778" width="11" style="1088" customWidth="1"/>
    <col min="11779" max="11779" width="14.453125" style="1088" customWidth="1"/>
    <col min="11780" max="11780" width="4.1796875" style="1088" customWidth="1"/>
    <col min="11781" max="11782" width="11" style="1088" customWidth="1"/>
    <col min="11783" max="11783" width="14.453125" style="1088" customWidth="1"/>
    <col min="11784" max="11784" width="4.1796875" style="1088" customWidth="1"/>
    <col min="11785" max="11785" width="14.453125" style="1088" customWidth="1"/>
    <col min="11786" max="12026" width="11" style="1088"/>
    <col min="12027" max="12027" width="29.54296875" style="1088" customWidth="1"/>
    <col min="12028" max="12028" width="11.453125" style="1088" customWidth="1"/>
    <col min="12029" max="12029" width="11.7265625" style="1088" customWidth="1"/>
    <col min="12030" max="12030" width="11.54296875" style="1088" customWidth="1"/>
    <col min="12031" max="12031" width="11.7265625" style="1088" customWidth="1"/>
    <col min="12032" max="12032" width="31.7265625" style="1088" customWidth="1"/>
    <col min="12033" max="12033" width="12.7265625" style="1088" customWidth="1"/>
    <col min="12034" max="12034" width="11" style="1088" customWidth="1"/>
    <col min="12035" max="12035" width="14.453125" style="1088" customWidth="1"/>
    <col min="12036" max="12036" width="4.1796875" style="1088" customWidth="1"/>
    <col min="12037" max="12038" width="11" style="1088" customWidth="1"/>
    <col min="12039" max="12039" width="14.453125" style="1088" customWidth="1"/>
    <col min="12040" max="12040" width="4.1796875" style="1088" customWidth="1"/>
    <col min="12041" max="12041" width="14.453125" style="1088" customWidth="1"/>
    <col min="12042" max="12282" width="11" style="1088"/>
    <col min="12283" max="12283" width="29.54296875" style="1088" customWidth="1"/>
    <col min="12284" max="12284" width="11.453125" style="1088" customWidth="1"/>
    <col min="12285" max="12285" width="11.7265625" style="1088" customWidth="1"/>
    <col min="12286" max="12286" width="11.54296875" style="1088" customWidth="1"/>
    <col min="12287" max="12287" width="11.7265625" style="1088" customWidth="1"/>
    <col min="12288" max="12288" width="31.7265625" style="1088" customWidth="1"/>
    <col min="12289" max="12289" width="12.7265625" style="1088" customWidth="1"/>
    <col min="12290" max="12290" width="11" style="1088" customWidth="1"/>
    <col min="12291" max="12291" width="14.453125" style="1088" customWidth="1"/>
    <col min="12292" max="12292" width="4.1796875" style="1088" customWidth="1"/>
    <col min="12293" max="12294" width="11" style="1088" customWidth="1"/>
    <col min="12295" max="12295" width="14.453125" style="1088" customWidth="1"/>
    <col min="12296" max="12296" width="4.1796875" style="1088" customWidth="1"/>
    <col min="12297" max="12297" width="14.453125" style="1088" customWidth="1"/>
    <col min="12298" max="12538" width="11" style="1088"/>
    <col min="12539" max="12539" width="29.54296875" style="1088" customWidth="1"/>
    <col min="12540" max="12540" width="11.453125" style="1088" customWidth="1"/>
    <col min="12541" max="12541" width="11.7265625" style="1088" customWidth="1"/>
    <col min="12542" max="12542" width="11.54296875" style="1088" customWidth="1"/>
    <col min="12543" max="12543" width="11.7265625" style="1088" customWidth="1"/>
    <col min="12544" max="12544" width="31.7265625" style="1088" customWidth="1"/>
    <col min="12545" max="12545" width="12.7265625" style="1088" customWidth="1"/>
    <col min="12546" max="12546" width="11" style="1088" customWidth="1"/>
    <col min="12547" max="12547" width="14.453125" style="1088" customWidth="1"/>
    <col min="12548" max="12548" width="4.1796875" style="1088" customWidth="1"/>
    <col min="12549" max="12550" width="11" style="1088" customWidth="1"/>
    <col min="12551" max="12551" width="14.453125" style="1088" customWidth="1"/>
    <col min="12552" max="12552" width="4.1796875" style="1088" customWidth="1"/>
    <col min="12553" max="12553" width="14.453125" style="1088" customWidth="1"/>
    <col min="12554" max="12794" width="11" style="1088"/>
    <col min="12795" max="12795" width="29.54296875" style="1088" customWidth="1"/>
    <col min="12796" max="12796" width="11.453125" style="1088" customWidth="1"/>
    <col min="12797" max="12797" width="11.7265625" style="1088" customWidth="1"/>
    <col min="12798" max="12798" width="11.54296875" style="1088" customWidth="1"/>
    <col min="12799" max="12799" width="11.7265625" style="1088" customWidth="1"/>
    <col min="12800" max="12800" width="31.7265625" style="1088" customWidth="1"/>
    <col min="12801" max="12801" width="12.7265625" style="1088" customWidth="1"/>
    <col min="12802" max="12802" width="11" style="1088" customWidth="1"/>
    <col min="12803" max="12803" width="14.453125" style="1088" customWidth="1"/>
    <col min="12804" max="12804" width="4.1796875" style="1088" customWidth="1"/>
    <col min="12805" max="12806" width="11" style="1088" customWidth="1"/>
    <col min="12807" max="12807" width="14.453125" style="1088" customWidth="1"/>
    <col min="12808" max="12808" width="4.1796875" style="1088" customWidth="1"/>
    <col min="12809" max="12809" width="14.453125" style="1088" customWidth="1"/>
    <col min="12810" max="13050" width="11" style="1088"/>
    <col min="13051" max="13051" width="29.54296875" style="1088" customWidth="1"/>
    <col min="13052" max="13052" width="11.453125" style="1088" customWidth="1"/>
    <col min="13053" max="13053" width="11.7265625" style="1088" customWidth="1"/>
    <col min="13054" max="13054" width="11.54296875" style="1088" customWidth="1"/>
    <col min="13055" max="13055" width="11.7265625" style="1088" customWidth="1"/>
    <col min="13056" max="13056" width="31.7265625" style="1088" customWidth="1"/>
    <col min="13057" max="13057" width="12.7265625" style="1088" customWidth="1"/>
    <col min="13058" max="13058" width="11" style="1088" customWidth="1"/>
    <col min="13059" max="13059" width="14.453125" style="1088" customWidth="1"/>
    <col min="13060" max="13060" width="4.1796875" style="1088" customWidth="1"/>
    <col min="13061" max="13062" width="11" style="1088" customWidth="1"/>
    <col min="13063" max="13063" width="14.453125" style="1088" customWidth="1"/>
    <col min="13064" max="13064" width="4.1796875" style="1088" customWidth="1"/>
    <col min="13065" max="13065" width="14.453125" style="1088" customWidth="1"/>
    <col min="13066" max="13306" width="11" style="1088"/>
    <col min="13307" max="13307" width="29.54296875" style="1088" customWidth="1"/>
    <col min="13308" max="13308" width="11.453125" style="1088" customWidth="1"/>
    <col min="13309" max="13309" width="11.7265625" style="1088" customWidth="1"/>
    <col min="13310" max="13310" width="11.54296875" style="1088" customWidth="1"/>
    <col min="13311" max="13311" width="11.7265625" style="1088" customWidth="1"/>
    <col min="13312" max="13312" width="31.7265625" style="1088" customWidth="1"/>
    <col min="13313" max="13313" width="12.7265625" style="1088" customWidth="1"/>
    <col min="13314" max="13314" width="11" style="1088" customWidth="1"/>
    <col min="13315" max="13315" width="14.453125" style="1088" customWidth="1"/>
    <col min="13316" max="13316" width="4.1796875" style="1088" customWidth="1"/>
    <col min="13317" max="13318" width="11" style="1088" customWidth="1"/>
    <col min="13319" max="13319" width="14.453125" style="1088" customWidth="1"/>
    <col min="13320" max="13320" width="4.1796875" style="1088" customWidth="1"/>
    <col min="13321" max="13321" width="14.453125" style="1088" customWidth="1"/>
    <col min="13322" max="13562" width="11" style="1088"/>
    <col min="13563" max="13563" width="29.54296875" style="1088" customWidth="1"/>
    <col min="13564" max="13564" width="11.453125" style="1088" customWidth="1"/>
    <col min="13565" max="13565" width="11.7265625" style="1088" customWidth="1"/>
    <col min="13566" max="13566" width="11.54296875" style="1088" customWidth="1"/>
    <col min="13567" max="13567" width="11.7265625" style="1088" customWidth="1"/>
    <col min="13568" max="13568" width="31.7265625" style="1088" customWidth="1"/>
    <col min="13569" max="13569" width="12.7265625" style="1088" customWidth="1"/>
    <col min="13570" max="13570" width="11" style="1088" customWidth="1"/>
    <col min="13571" max="13571" width="14.453125" style="1088" customWidth="1"/>
    <col min="13572" max="13572" width="4.1796875" style="1088" customWidth="1"/>
    <col min="13573" max="13574" width="11" style="1088" customWidth="1"/>
    <col min="13575" max="13575" width="14.453125" style="1088" customWidth="1"/>
    <col min="13576" max="13576" width="4.1796875" style="1088" customWidth="1"/>
    <col min="13577" max="13577" width="14.453125" style="1088" customWidth="1"/>
    <col min="13578" max="13818" width="11" style="1088"/>
    <col min="13819" max="13819" width="29.54296875" style="1088" customWidth="1"/>
    <col min="13820" max="13820" width="11.453125" style="1088" customWidth="1"/>
    <col min="13821" max="13821" width="11.7265625" style="1088" customWidth="1"/>
    <col min="13822" max="13822" width="11.54296875" style="1088" customWidth="1"/>
    <col min="13823" max="13823" width="11.7265625" style="1088" customWidth="1"/>
    <col min="13824" max="13824" width="31.7265625" style="1088" customWidth="1"/>
    <col min="13825" max="13825" width="12.7265625" style="1088" customWidth="1"/>
    <col min="13826" max="13826" width="11" style="1088" customWidth="1"/>
    <col min="13827" max="13827" width="14.453125" style="1088" customWidth="1"/>
    <col min="13828" max="13828" width="4.1796875" style="1088" customWidth="1"/>
    <col min="13829" max="13830" width="11" style="1088" customWidth="1"/>
    <col min="13831" max="13831" width="14.453125" style="1088" customWidth="1"/>
    <col min="13832" max="13832" width="4.1796875" style="1088" customWidth="1"/>
    <col min="13833" max="13833" width="14.453125" style="1088" customWidth="1"/>
    <col min="13834" max="14074" width="11" style="1088"/>
    <col min="14075" max="14075" width="29.54296875" style="1088" customWidth="1"/>
    <col min="14076" max="14076" width="11.453125" style="1088" customWidth="1"/>
    <col min="14077" max="14077" width="11.7265625" style="1088" customWidth="1"/>
    <col min="14078" max="14078" width="11.54296875" style="1088" customWidth="1"/>
    <col min="14079" max="14079" width="11.7265625" style="1088" customWidth="1"/>
    <col min="14080" max="14080" width="31.7265625" style="1088" customWidth="1"/>
    <col min="14081" max="14081" width="12.7265625" style="1088" customWidth="1"/>
    <col min="14082" max="14082" width="11" style="1088" customWidth="1"/>
    <col min="14083" max="14083" width="14.453125" style="1088" customWidth="1"/>
    <col min="14084" max="14084" width="4.1796875" style="1088" customWidth="1"/>
    <col min="14085" max="14086" width="11" style="1088" customWidth="1"/>
    <col min="14087" max="14087" width="14.453125" style="1088" customWidth="1"/>
    <col min="14088" max="14088" width="4.1796875" style="1088" customWidth="1"/>
    <col min="14089" max="14089" width="14.453125" style="1088" customWidth="1"/>
    <col min="14090" max="14330" width="11" style="1088"/>
    <col min="14331" max="14331" width="29.54296875" style="1088" customWidth="1"/>
    <col min="14332" max="14332" width="11.453125" style="1088" customWidth="1"/>
    <col min="14333" max="14333" width="11.7265625" style="1088" customWidth="1"/>
    <col min="14334" max="14334" width="11.54296875" style="1088" customWidth="1"/>
    <col min="14335" max="14335" width="11.7265625" style="1088" customWidth="1"/>
    <col min="14336" max="14336" width="31.7265625" style="1088" customWidth="1"/>
    <col min="14337" max="14337" width="12.7265625" style="1088" customWidth="1"/>
    <col min="14338" max="14338" width="11" style="1088" customWidth="1"/>
    <col min="14339" max="14339" width="14.453125" style="1088" customWidth="1"/>
    <col min="14340" max="14340" width="4.1796875" style="1088" customWidth="1"/>
    <col min="14341" max="14342" width="11" style="1088" customWidth="1"/>
    <col min="14343" max="14343" width="14.453125" style="1088" customWidth="1"/>
    <col min="14344" max="14344" width="4.1796875" style="1088" customWidth="1"/>
    <col min="14345" max="14345" width="14.453125" style="1088" customWidth="1"/>
    <col min="14346" max="14586" width="11" style="1088"/>
    <col min="14587" max="14587" width="29.54296875" style="1088" customWidth="1"/>
    <col min="14588" max="14588" width="11.453125" style="1088" customWidth="1"/>
    <col min="14589" max="14589" width="11.7265625" style="1088" customWidth="1"/>
    <col min="14590" max="14590" width="11.54296875" style="1088" customWidth="1"/>
    <col min="14591" max="14591" width="11.7265625" style="1088" customWidth="1"/>
    <col min="14592" max="14592" width="31.7265625" style="1088" customWidth="1"/>
    <col min="14593" max="14593" width="12.7265625" style="1088" customWidth="1"/>
    <col min="14594" max="14594" width="11" style="1088" customWidth="1"/>
    <col min="14595" max="14595" width="14.453125" style="1088" customWidth="1"/>
    <col min="14596" max="14596" width="4.1796875" style="1088" customWidth="1"/>
    <col min="14597" max="14598" width="11" style="1088" customWidth="1"/>
    <col min="14599" max="14599" width="14.453125" style="1088" customWidth="1"/>
    <col min="14600" max="14600" width="4.1796875" style="1088" customWidth="1"/>
    <col min="14601" max="14601" width="14.453125" style="1088" customWidth="1"/>
    <col min="14602" max="14842" width="11" style="1088"/>
    <col min="14843" max="14843" width="29.54296875" style="1088" customWidth="1"/>
    <col min="14844" max="14844" width="11.453125" style="1088" customWidth="1"/>
    <col min="14845" max="14845" width="11.7265625" style="1088" customWidth="1"/>
    <col min="14846" max="14846" width="11.54296875" style="1088" customWidth="1"/>
    <col min="14847" max="14847" width="11.7265625" style="1088" customWidth="1"/>
    <col min="14848" max="14848" width="31.7265625" style="1088" customWidth="1"/>
    <col min="14849" max="14849" width="12.7265625" style="1088" customWidth="1"/>
    <col min="14850" max="14850" width="11" style="1088" customWidth="1"/>
    <col min="14851" max="14851" width="14.453125" style="1088" customWidth="1"/>
    <col min="14852" max="14852" width="4.1796875" style="1088" customWidth="1"/>
    <col min="14853" max="14854" width="11" style="1088" customWidth="1"/>
    <col min="14855" max="14855" width="14.453125" style="1088" customWidth="1"/>
    <col min="14856" max="14856" width="4.1796875" style="1088" customWidth="1"/>
    <col min="14857" max="14857" width="14.453125" style="1088" customWidth="1"/>
    <col min="14858" max="15098" width="11" style="1088"/>
    <col min="15099" max="15099" width="29.54296875" style="1088" customWidth="1"/>
    <col min="15100" max="15100" width="11.453125" style="1088" customWidth="1"/>
    <col min="15101" max="15101" width="11.7265625" style="1088" customWidth="1"/>
    <col min="15102" max="15102" width="11.54296875" style="1088" customWidth="1"/>
    <col min="15103" max="15103" width="11.7265625" style="1088" customWidth="1"/>
    <col min="15104" max="15104" width="31.7265625" style="1088" customWidth="1"/>
    <col min="15105" max="15105" width="12.7265625" style="1088" customWidth="1"/>
    <col min="15106" max="15106" width="11" style="1088" customWidth="1"/>
    <col min="15107" max="15107" width="14.453125" style="1088" customWidth="1"/>
    <col min="15108" max="15108" width="4.1796875" style="1088" customWidth="1"/>
    <col min="15109" max="15110" width="11" style="1088" customWidth="1"/>
    <col min="15111" max="15111" width="14.453125" style="1088" customWidth="1"/>
    <col min="15112" max="15112" width="4.1796875" style="1088" customWidth="1"/>
    <col min="15113" max="15113" width="14.453125" style="1088" customWidth="1"/>
    <col min="15114" max="15354" width="11" style="1088"/>
    <col min="15355" max="15355" width="29.54296875" style="1088" customWidth="1"/>
    <col min="15356" max="15356" width="11.453125" style="1088" customWidth="1"/>
    <col min="15357" max="15357" width="11.7265625" style="1088" customWidth="1"/>
    <col min="15358" max="15358" width="11.54296875" style="1088" customWidth="1"/>
    <col min="15359" max="15359" width="11.7265625" style="1088" customWidth="1"/>
    <col min="15360" max="15360" width="31.7265625" style="1088" customWidth="1"/>
    <col min="15361" max="15361" width="12.7265625" style="1088" customWidth="1"/>
    <col min="15362" max="15362" width="11" style="1088" customWidth="1"/>
    <col min="15363" max="15363" width="14.453125" style="1088" customWidth="1"/>
    <col min="15364" max="15364" width="4.1796875" style="1088" customWidth="1"/>
    <col min="15365" max="15366" width="11" style="1088" customWidth="1"/>
    <col min="15367" max="15367" width="14.453125" style="1088" customWidth="1"/>
    <col min="15368" max="15368" width="4.1796875" style="1088" customWidth="1"/>
    <col min="15369" max="15369" width="14.453125" style="1088" customWidth="1"/>
    <col min="15370" max="15610" width="11" style="1088"/>
    <col min="15611" max="15611" width="29.54296875" style="1088" customWidth="1"/>
    <col min="15612" max="15612" width="11.453125" style="1088" customWidth="1"/>
    <col min="15613" max="15613" width="11.7265625" style="1088" customWidth="1"/>
    <col min="15614" max="15614" width="11.54296875" style="1088" customWidth="1"/>
    <col min="15615" max="15615" width="11.7265625" style="1088" customWidth="1"/>
    <col min="15616" max="15616" width="31.7265625" style="1088" customWidth="1"/>
    <col min="15617" max="15617" width="12.7265625" style="1088" customWidth="1"/>
    <col min="15618" max="15618" width="11" style="1088" customWidth="1"/>
    <col min="15619" max="15619" width="14.453125" style="1088" customWidth="1"/>
    <col min="15620" max="15620" width="4.1796875" style="1088" customWidth="1"/>
    <col min="15621" max="15622" width="11" style="1088" customWidth="1"/>
    <col min="15623" max="15623" width="14.453125" style="1088" customWidth="1"/>
    <col min="15624" max="15624" width="4.1796875" style="1088" customWidth="1"/>
    <col min="15625" max="15625" width="14.453125" style="1088" customWidth="1"/>
    <col min="15626" max="15866" width="11" style="1088"/>
    <col min="15867" max="15867" width="29.54296875" style="1088" customWidth="1"/>
    <col min="15868" max="15868" width="11.453125" style="1088" customWidth="1"/>
    <col min="15869" max="15869" width="11.7265625" style="1088" customWidth="1"/>
    <col min="15870" max="15870" width="11.54296875" style="1088" customWidth="1"/>
    <col min="15871" max="15871" width="11.7265625" style="1088" customWidth="1"/>
    <col min="15872" max="15872" width="31.7265625" style="1088" customWidth="1"/>
    <col min="15873" max="15873" width="12.7265625" style="1088" customWidth="1"/>
    <col min="15874" max="15874" width="11" style="1088" customWidth="1"/>
    <col min="15875" max="15875" width="14.453125" style="1088" customWidth="1"/>
    <col min="15876" max="15876" width="4.1796875" style="1088" customWidth="1"/>
    <col min="15877" max="15878" width="11" style="1088" customWidth="1"/>
    <col min="15879" max="15879" width="14.453125" style="1088" customWidth="1"/>
    <col min="15880" max="15880" width="4.1796875" style="1088" customWidth="1"/>
    <col min="15881" max="15881" width="14.453125" style="1088" customWidth="1"/>
    <col min="15882" max="16122" width="11" style="1088"/>
    <col min="16123" max="16123" width="29.54296875" style="1088" customWidth="1"/>
    <col min="16124" max="16124" width="11.453125" style="1088" customWidth="1"/>
    <col min="16125" max="16125" width="11.7265625" style="1088" customWidth="1"/>
    <col min="16126" max="16126" width="11.54296875" style="1088" customWidth="1"/>
    <col min="16127" max="16127" width="11.7265625" style="1088" customWidth="1"/>
    <col min="16128" max="16128" width="31.7265625" style="1088" customWidth="1"/>
    <col min="16129" max="16129" width="12.7265625" style="1088" customWidth="1"/>
    <col min="16130" max="16130" width="11" style="1088" customWidth="1"/>
    <col min="16131" max="16131" width="14.453125" style="1088" customWidth="1"/>
    <col min="16132" max="16132" width="4.1796875" style="1088" customWidth="1"/>
    <col min="16133" max="16134" width="11" style="1088" customWidth="1"/>
    <col min="16135" max="16135" width="14.453125" style="1088" customWidth="1"/>
    <col min="16136" max="16136" width="4.1796875" style="1088" customWidth="1"/>
    <col min="16137" max="16137" width="14.453125" style="1088" customWidth="1"/>
    <col min="16138" max="16384" width="11" style="1088"/>
  </cols>
  <sheetData>
    <row r="1" spans="1:7" s="1084" customFormat="1" ht="24.75" customHeight="1">
      <c r="A1" s="1081" t="s">
        <v>1445</v>
      </c>
      <c r="B1" s="1082"/>
      <c r="C1" s="1082"/>
      <c r="D1" s="1082"/>
      <c r="E1" s="1082"/>
      <c r="F1" s="1083" t="s">
        <v>1446</v>
      </c>
      <c r="G1" s="1312"/>
    </row>
    <row r="2" spans="1:7" ht="19.5" customHeight="1">
      <c r="A2" s="1085" t="s">
        <v>263</v>
      </c>
      <c r="F2" s="1087"/>
    </row>
    <row r="3" spans="1:7" s="1091" customFormat="1" ht="19.5" customHeight="1">
      <c r="A3" s="1090" t="s">
        <v>2305</v>
      </c>
      <c r="B3" s="1086"/>
      <c r="C3" s="1086"/>
      <c r="D3" s="1086"/>
      <c r="E3" s="2003" t="s">
        <v>1447</v>
      </c>
      <c r="F3" s="2003"/>
    </row>
    <row r="4" spans="1:7" s="1091" customFormat="1" ht="19.5" customHeight="1">
      <c r="A4" s="1313"/>
      <c r="B4" s="1092"/>
      <c r="C4" s="1092"/>
      <c r="D4" s="1092"/>
      <c r="E4" s="1092"/>
      <c r="F4" s="1087"/>
    </row>
    <row r="5" spans="1:7" s="1091" customFormat="1" ht="19.5" customHeight="1">
      <c r="A5" s="1313"/>
      <c r="B5" s="1093"/>
      <c r="C5" s="1092"/>
      <c r="D5" s="1092"/>
      <c r="E5" s="1092"/>
      <c r="F5" s="1087"/>
    </row>
    <row r="6" spans="1:7" s="1091" customFormat="1" ht="16.5" customHeight="1">
      <c r="A6" s="1314" t="s">
        <v>1448</v>
      </c>
      <c r="B6" s="1315" t="s">
        <v>2309</v>
      </c>
      <c r="C6" s="1315" t="s">
        <v>1865</v>
      </c>
      <c r="D6" s="1315" t="s">
        <v>1768</v>
      </c>
      <c r="E6" s="1315" t="s">
        <v>1567</v>
      </c>
      <c r="F6" s="1127" t="s">
        <v>1449</v>
      </c>
      <c r="G6" s="1095"/>
    </row>
    <row r="7" spans="1:7" s="1095" customFormat="1" ht="8.15" customHeight="1">
      <c r="A7" s="1316"/>
      <c r="C7" s="1097"/>
      <c r="D7" s="1097"/>
      <c r="E7" s="1097"/>
      <c r="F7" s="1317"/>
      <c r="G7" s="1096"/>
    </row>
    <row r="8" spans="1:7" s="1095" customFormat="1" ht="22" customHeight="1">
      <c r="A8" s="1316" t="s">
        <v>1450</v>
      </c>
      <c r="B8" s="1319">
        <v>9690</v>
      </c>
      <c r="C8" s="1319">
        <v>11179</v>
      </c>
      <c r="D8" s="1319">
        <f>6111+3884</f>
        <v>9995</v>
      </c>
      <c r="E8" s="1319">
        <v>6205</v>
      </c>
      <c r="F8" s="1317" t="s">
        <v>1451</v>
      </c>
      <c r="G8" s="1098"/>
    </row>
    <row r="9" spans="1:7" s="1099" customFormat="1" ht="22" customHeight="1">
      <c r="A9" s="1318" t="s">
        <v>1452</v>
      </c>
      <c r="B9" s="1319">
        <v>11153</v>
      </c>
      <c r="C9" s="1319">
        <v>11766</v>
      </c>
      <c r="D9" s="1319">
        <f>5604+4167</f>
        <v>9771</v>
      </c>
      <c r="E9" s="1319">
        <v>5703</v>
      </c>
      <c r="F9" s="1317" t="s">
        <v>1453</v>
      </c>
      <c r="G9" s="1089"/>
    </row>
    <row r="10" spans="1:7" s="1101" customFormat="1" ht="22" customHeight="1">
      <c r="A10" s="1314" t="s">
        <v>15</v>
      </c>
      <c r="B10" s="1097">
        <f>SUM(B8:B9)</f>
        <v>20843</v>
      </c>
      <c r="C10" s="1097">
        <f>SUM(C8:C9)</f>
        <v>22945</v>
      </c>
      <c r="D10" s="1097">
        <f>SUM(D8:D9)</f>
        <v>19766</v>
      </c>
      <c r="E10" s="1097">
        <f>SUM(E8:E9)</f>
        <v>11908</v>
      </c>
      <c r="F10" s="1127" t="s">
        <v>16</v>
      </c>
      <c r="G10" s="1089"/>
    </row>
    <row r="11" spans="1:7" s="1101" customFormat="1" ht="22" customHeight="1">
      <c r="A11" s="1314" t="s">
        <v>566</v>
      </c>
      <c r="B11" s="1319">
        <f>'[5]Formateur Privé'!$C$15+'[5]Formateur Privé'!$E$15+'[5]Formateur Public'!$C$14+'[5]Formateur Public'!$E$14</f>
        <v>6396</v>
      </c>
      <c r="C11" s="1319">
        <v>7188</v>
      </c>
      <c r="D11" s="1319">
        <f>2210+1622+410+1267+503</f>
        <v>6012</v>
      </c>
      <c r="E11" s="1847"/>
      <c r="F11" s="1127" t="s">
        <v>471</v>
      </c>
      <c r="G11" s="1089"/>
    </row>
    <row r="12" spans="1:7" s="1101" customFormat="1" ht="16.5" customHeight="1">
      <c r="A12" s="1102"/>
      <c r="B12" s="1313"/>
      <c r="C12" s="1313"/>
      <c r="D12" s="1103"/>
      <c r="E12" s="1103"/>
      <c r="F12" s="1104"/>
      <c r="G12" s="1089"/>
    </row>
    <row r="13" spans="1:7" s="1101" customFormat="1" ht="16.5" customHeight="1">
      <c r="A13" s="1102"/>
      <c r="B13" s="1313"/>
      <c r="C13" s="1313"/>
      <c r="D13" s="1103"/>
      <c r="E13" s="1103"/>
      <c r="F13" s="1104"/>
      <c r="G13" s="1089"/>
    </row>
    <row r="14" spans="1:7" s="1101" customFormat="1" ht="16.5" customHeight="1">
      <c r="A14" s="1102"/>
      <c r="B14" s="1313"/>
      <c r="C14" s="1313"/>
      <c r="D14" s="1103"/>
      <c r="E14" s="1103"/>
      <c r="F14" s="1104"/>
      <c r="G14" s="1089"/>
    </row>
    <row r="15" spans="1:7" s="1101" customFormat="1" ht="16.5" customHeight="1">
      <c r="A15" s="1102"/>
      <c r="B15" s="1313"/>
      <c r="C15" s="1313"/>
      <c r="D15" s="1103"/>
      <c r="E15" s="1103"/>
      <c r="F15" s="1104"/>
      <c r="G15" s="1320"/>
    </row>
    <row r="16" spans="1:7" s="1320" customFormat="1">
      <c r="A16" s="1102"/>
      <c r="B16" s="1313"/>
      <c r="C16" s="1313"/>
      <c r="D16" s="1313"/>
      <c r="E16" s="1313"/>
      <c r="F16" s="1313"/>
      <c r="G16" s="1089"/>
    </row>
    <row r="17" spans="1:8" s="1101" customFormat="1" ht="14">
      <c r="A17" s="1105"/>
      <c r="B17" s="1103"/>
      <c r="C17" s="1103"/>
      <c r="D17" s="1103"/>
      <c r="E17" s="1103"/>
      <c r="F17" s="1104"/>
      <c r="G17" s="1089"/>
    </row>
    <row r="18" spans="1:8" s="1101" customFormat="1" ht="23.25" customHeight="1">
      <c r="A18" s="1321" t="s">
        <v>2306</v>
      </c>
      <c r="B18" s="1082"/>
      <c r="C18" s="1082"/>
      <c r="D18" s="1082"/>
      <c r="E18" s="2004" t="s">
        <v>1948</v>
      </c>
      <c r="F18" s="2004"/>
      <c r="G18" s="1089"/>
    </row>
    <row r="19" spans="1:8" ht="18.75" customHeight="1">
      <c r="A19" s="1321" t="s">
        <v>1454</v>
      </c>
      <c r="B19" s="1082"/>
      <c r="C19" s="1082"/>
      <c r="D19" s="1082"/>
      <c r="E19" s="2004" t="s">
        <v>1455</v>
      </c>
      <c r="F19" s="2004"/>
    </row>
    <row r="20" spans="1:8" ht="17.5">
      <c r="A20" s="1090"/>
      <c r="B20" s="1106"/>
      <c r="C20" s="1106"/>
      <c r="D20" s="1106"/>
      <c r="E20" s="1106"/>
      <c r="F20" s="1106"/>
    </row>
    <row r="21" spans="1:8" ht="18.75" customHeight="1">
      <c r="A21" s="1090"/>
      <c r="B21" s="2005" t="s">
        <v>1949</v>
      </c>
      <c r="C21" s="2005"/>
      <c r="D21" s="2005" t="s">
        <v>1950</v>
      </c>
      <c r="E21" s="2005"/>
      <c r="F21" s="1307"/>
      <c r="G21" s="1090"/>
      <c r="H21" s="1308"/>
    </row>
    <row r="22" spans="1:8" ht="17.5" customHeight="1">
      <c r="A22" s="1107"/>
      <c r="B22" s="2006" t="s">
        <v>1951</v>
      </c>
      <c r="C22" s="2006"/>
      <c r="D22" s="2007" t="s">
        <v>1952</v>
      </c>
      <c r="E22" s="2007"/>
      <c r="F22" s="1307"/>
      <c r="G22" s="1107"/>
      <c r="H22" s="1106"/>
    </row>
    <row r="23" spans="1:8" ht="17.5">
      <c r="A23" s="1107"/>
      <c r="B23" s="1094" t="s">
        <v>2309</v>
      </c>
      <c r="C23" s="1094" t="s">
        <v>1865</v>
      </c>
      <c r="D23" s="1322">
        <v>2022</v>
      </c>
      <c r="E23" s="1108">
        <v>2021</v>
      </c>
      <c r="F23" s="1307"/>
      <c r="G23" s="1107"/>
      <c r="H23" s="1093"/>
    </row>
    <row r="24" spans="1:8" ht="17.5">
      <c r="A24" s="1107"/>
      <c r="F24" s="1307"/>
      <c r="G24" s="1107"/>
      <c r="H24" s="1109"/>
    </row>
    <row r="25" spans="1:8" ht="20.149999999999999" customHeight="1">
      <c r="A25" s="1323" t="s">
        <v>1456</v>
      </c>
      <c r="B25" s="1319">
        <v>353946</v>
      </c>
      <c r="C25" s="1319">
        <v>336293</v>
      </c>
      <c r="D25" s="1774">
        <v>125403</v>
      </c>
      <c r="E25" s="1774">
        <v>163898</v>
      </c>
      <c r="F25" s="1317" t="s">
        <v>1457</v>
      </c>
      <c r="G25" s="1105"/>
      <c r="H25" s="2001"/>
    </row>
    <row r="26" spans="1:8" ht="20.149999999999999" customHeight="1">
      <c r="A26" s="1323" t="s">
        <v>1458</v>
      </c>
      <c r="B26" s="1319">
        <v>23927</v>
      </c>
      <c r="C26" s="1319">
        <v>26884</v>
      </c>
      <c r="D26" s="1103" t="s">
        <v>242</v>
      </c>
      <c r="E26" s="1774">
        <v>16081</v>
      </c>
      <c r="F26" s="1317" t="s">
        <v>1459</v>
      </c>
      <c r="G26" s="1105"/>
      <c r="H26" s="2001"/>
    </row>
    <row r="27" spans="1:8" ht="15.5">
      <c r="B27" s="1316"/>
      <c r="C27" s="1316"/>
      <c r="D27" s="1316"/>
      <c r="E27" s="1316"/>
      <c r="G27" s="1105"/>
      <c r="H27" s="1110"/>
    </row>
    <row r="28" spans="1:8">
      <c r="G28" s="1105"/>
      <c r="H28" s="1111"/>
    </row>
    <row r="32" spans="1:8" s="1101" customFormat="1" ht="19.5" customHeight="1">
      <c r="A32" s="1102"/>
      <c r="B32" s="1103"/>
      <c r="C32" s="1103"/>
      <c r="D32" s="1103"/>
      <c r="E32" s="1103"/>
      <c r="F32" s="1104"/>
      <c r="G32" s="1089"/>
    </row>
    <row r="33" spans="1:7" s="1101" customFormat="1" ht="19.5" customHeight="1">
      <c r="A33" s="1112"/>
      <c r="B33" s="1135"/>
      <c r="C33" s="1135"/>
      <c r="D33" s="1135"/>
      <c r="E33" s="1104"/>
      <c r="F33" s="1309"/>
      <c r="G33" s="1089"/>
    </row>
    <row r="34" spans="1:7" s="1101" customFormat="1" ht="19.5" customHeight="1">
      <c r="A34" s="1113"/>
      <c r="B34" s="1324"/>
      <c r="C34" s="1324"/>
      <c r="D34" s="1324"/>
      <c r="E34" s="1324"/>
      <c r="F34" s="1310"/>
      <c r="G34" s="1089"/>
    </row>
    <row r="35" spans="1:7" s="1101" customFormat="1" ht="16.5" customHeight="1">
      <c r="A35" s="1113"/>
      <c r="B35" s="1324"/>
      <c r="C35" s="1324"/>
      <c r="D35" s="1324"/>
      <c r="E35" s="1324"/>
      <c r="F35" s="1114"/>
      <c r="G35" s="1100"/>
    </row>
    <row r="36" spans="1:7" s="1101" customFormat="1" ht="22" customHeight="1">
      <c r="A36" s="1115"/>
      <c r="B36" s="1325"/>
      <c r="C36" s="1325"/>
      <c r="D36" s="1325"/>
      <c r="E36" s="1325"/>
      <c r="G36" s="1100"/>
    </row>
    <row r="37" spans="1:7" s="1101" customFormat="1" ht="22" customHeight="1">
      <c r="A37" s="18"/>
      <c r="B37" s="1116"/>
      <c r="C37" s="1116"/>
      <c r="D37" s="1116"/>
      <c r="E37" s="1117"/>
      <c r="F37" s="10"/>
      <c r="G37" s="1089"/>
    </row>
    <row r="38" spans="1:7" s="1101" customFormat="1" ht="16.5" customHeight="1">
      <c r="A38" s="1104"/>
      <c r="B38" s="1117"/>
      <c r="C38" s="1117"/>
      <c r="D38" s="1117"/>
      <c r="E38" s="1117"/>
      <c r="F38" s="1104"/>
      <c r="G38" s="1089"/>
    </row>
    <row r="39" spans="1:7" s="1101" customFormat="1" ht="15.75" customHeight="1">
      <c r="A39" s="1104"/>
      <c r="B39" s="1117"/>
      <c r="C39" s="1117"/>
      <c r="D39" s="1117"/>
      <c r="E39" s="1117"/>
      <c r="F39" s="1104"/>
      <c r="G39" s="1089"/>
    </row>
    <row r="40" spans="1:7" s="1101" customFormat="1" ht="15.75" customHeight="1">
      <c r="A40" s="1115"/>
      <c r="F40" s="1118"/>
      <c r="G40" s="1089"/>
    </row>
    <row r="41" spans="1:7" s="1101" customFormat="1" ht="15.75" customHeight="1">
      <c r="A41" s="1119"/>
      <c r="B41" s="1088"/>
      <c r="C41" s="1103"/>
      <c r="D41" s="1088"/>
      <c r="E41" s="1088"/>
      <c r="F41" s="1114"/>
      <c r="G41" s="1320"/>
    </row>
    <row r="42" spans="1:7" s="1320" customFormat="1" ht="15.75" customHeight="1">
      <c r="A42" s="1119"/>
      <c r="B42" s="1088"/>
      <c r="C42" s="1088"/>
      <c r="D42" s="1088"/>
      <c r="E42" s="1088"/>
      <c r="F42" s="1114"/>
      <c r="G42" s="1094"/>
    </row>
    <row r="43" spans="1:7" ht="14.15" customHeight="1">
      <c r="F43" s="1120"/>
    </row>
    <row r="44" spans="1:7" ht="14.15" customHeight="1">
      <c r="F44" s="1120"/>
    </row>
    <row r="45" spans="1:7" ht="14.15" customHeight="1">
      <c r="F45" s="1120"/>
    </row>
    <row r="46" spans="1:7" ht="14.15" customHeight="1">
      <c r="F46" s="1120"/>
    </row>
    <row r="47" spans="1:7" ht="14.15" customHeight="1">
      <c r="F47" s="1120"/>
    </row>
    <row r="48" spans="1:7" ht="14.15" customHeight="1">
      <c r="F48" s="1120"/>
    </row>
    <row r="49" spans="1:7" ht="14.15" customHeight="1">
      <c r="F49" s="1120"/>
    </row>
    <row r="50" spans="1:7" ht="14.15" customHeight="1">
      <c r="F50" s="1120"/>
    </row>
    <row r="51" spans="1:7" ht="12.75" customHeight="1"/>
    <row r="52" spans="1:7" ht="12.75" customHeight="1">
      <c r="G52" s="1320"/>
    </row>
    <row r="53" spans="1:7" s="1320" customFormat="1" ht="12.75" customHeight="1">
      <c r="A53" s="1121"/>
      <c r="B53" s="1313"/>
      <c r="C53" s="1313"/>
      <c r="D53" s="1313"/>
      <c r="E53" s="1313"/>
      <c r="F53" s="1313"/>
      <c r="G53" s="1088"/>
    </row>
    <row r="54" spans="1:7">
      <c r="A54" s="31" t="s">
        <v>1953</v>
      </c>
      <c r="B54" s="31"/>
      <c r="C54" s="31"/>
      <c r="F54" s="1326" t="s">
        <v>1954</v>
      </c>
    </row>
    <row r="55" spans="1:7">
      <c r="A55" s="1121" t="s">
        <v>1460</v>
      </c>
      <c r="F55" s="1327" t="s">
        <v>1461</v>
      </c>
    </row>
    <row r="56" spans="1:7" ht="12.75" customHeight="1">
      <c r="A56" s="2002"/>
      <c r="B56" s="2002"/>
      <c r="C56" s="2002"/>
      <c r="D56" s="2002"/>
      <c r="E56" s="2002"/>
      <c r="F56" s="2002"/>
      <c r="G56" s="1320"/>
    </row>
    <row r="57" spans="1:7" s="1320" customFormat="1" ht="12.75" customHeight="1">
      <c r="A57" s="1086"/>
      <c r="B57" s="1086"/>
      <c r="C57" s="1313"/>
      <c r="D57" s="1086"/>
      <c r="E57" s="1086"/>
      <c r="F57" s="1313"/>
      <c r="G57" s="1088"/>
    </row>
    <row r="58" spans="1:7" ht="12.75" customHeight="1">
      <c r="B58" s="1328"/>
    </row>
    <row r="59" spans="1:7" ht="12.75" customHeight="1">
      <c r="B59" s="1329"/>
    </row>
    <row r="60" spans="1:7" ht="12.75" customHeight="1"/>
    <row r="61" spans="1:7" ht="12.75" customHeight="1"/>
    <row r="62" spans="1:7" ht="12.75" customHeight="1"/>
    <row r="63" spans="1:7" ht="12.75" customHeight="1"/>
    <row r="64" spans="1:7" ht="12.75" customHeight="1"/>
    <row r="68" spans="1:1">
      <c r="A68" s="1313"/>
    </row>
    <row r="69" spans="1:1">
      <c r="A69" s="1313"/>
    </row>
  </sheetData>
  <mergeCells count="9">
    <mergeCell ref="H25:H26"/>
    <mergeCell ref="A56:F56"/>
    <mergeCell ref="E3:F3"/>
    <mergeCell ref="E18:F18"/>
    <mergeCell ref="E19:F19"/>
    <mergeCell ref="B21:C21"/>
    <mergeCell ref="D21:E21"/>
    <mergeCell ref="B22:C22"/>
    <mergeCell ref="D22:E22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syncVertical="1" syncRef="A34">
    <tabColor rgb="FFFFFF00"/>
  </sheetPr>
  <dimension ref="A1:M65"/>
  <sheetViews>
    <sheetView showGridLines="0" topLeftCell="A34" workbookViewId="0">
      <selection activeCell="F15" sqref="F15"/>
    </sheetView>
  </sheetViews>
  <sheetFormatPr defaultColWidth="11" defaultRowHeight="13"/>
  <cols>
    <col min="1" max="1" width="26.26953125" style="1086" customWidth="1"/>
    <col min="2" max="2" width="14" style="1086" customWidth="1"/>
    <col min="3" max="3" width="10.7265625" style="1086" bestFit="1" customWidth="1"/>
    <col min="4" max="4" width="11.26953125" style="1086" customWidth="1"/>
    <col min="5" max="5" width="12.7265625" style="1086" customWidth="1"/>
    <col min="6" max="6" width="11.7265625" style="1086" customWidth="1"/>
    <col min="7" max="7" width="26.7265625" style="1086" customWidth="1"/>
    <col min="8" max="8" width="11" style="1088" hidden="1" customWidth="1"/>
    <col min="9" max="9" width="14.453125" style="1088" hidden="1" customWidth="1"/>
    <col min="10" max="10" width="12.7265625" style="1088" hidden="1" customWidth="1"/>
    <col min="11" max="11" width="11" style="1088" hidden="1" customWidth="1"/>
    <col min="12" max="12" width="9.453125" style="1088" hidden="1" customWidth="1"/>
    <col min="13" max="13" width="14.453125" style="1088" hidden="1" customWidth="1"/>
    <col min="14" max="242" width="11" style="1088"/>
    <col min="243" max="243" width="26.26953125" style="1088" customWidth="1"/>
    <col min="244" max="244" width="14" style="1088" customWidth="1"/>
    <col min="245" max="245" width="10.7265625" style="1088" bestFit="1" customWidth="1"/>
    <col min="246" max="246" width="11.26953125" style="1088" customWidth="1"/>
    <col min="247" max="247" width="12.7265625" style="1088" customWidth="1"/>
    <col min="248" max="248" width="11.7265625" style="1088" customWidth="1"/>
    <col min="249" max="249" width="26.7265625" style="1088" customWidth="1"/>
    <col min="250" max="255" width="0" style="1088" hidden="1" customWidth="1"/>
    <col min="256" max="498" width="11" style="1088"/>
    <col min="499" max="499" width="26.26953125" style="1088" customWidth="1"/>
    <col min="500" max="500" width="14" style="1088" customWidth="1"/>
    <col min="501" max="501" width="10.7265625" style="1088" bestFit="1" customWidth="1"/>
    <col min="502" max="502" width="11.26953125" style="1088" customWidth="1"/>
    <col min="503" max="503" width="12.7265625" style="1088" customWidth="1"/>
    <col min="504" max="504" width="11.7265625" style="1088" customWidth="1"/>
    <col min="505" max="505" width="26.7265625" style="1088" customWidth="1"/>
    <col min="506" max="511" width="0" style="1088" hidden="1" customWidth="1"/>
    <col min="512" max="754" width="11" style="1088"/>
    <col min="755" max="755" width="26.26953125" style="1088" customWidth="1"/>
    <col min="756" max="756" width="14" style="1088" customWidth="1"/>
    <col min="757" max="757" width="10.7265625" style="1088" bestFit="1" customWidth="1"/>
    <col min="758" max="758" width="11.26953125" style="1088" customWidth="1"/>
    <col min="759" max="759" width="12.7265625" style="1088" customWidth="1"/>
    <col min="760" max="760" width="11.7265625" style="1088" customWidth="1"/>
    <col min="761" max="761" width="26.7265625" style="1088" customWidth="1"/>
    <col min="762" max="767" width="0" style="1088" hidden="1" customWidth="1"/>
    <col min="768" max="1010" width="11" style="1088"/>
    <col min="1011" max="1011" width="26.26953125" style="1088" customWidth="1"/>
    <col min="1012" max="1012" width="14" style="1088" customWidth="1"/>
    <col min="1013" max="1013" width="10.7265625" style="1088" bestFit="1" customWidth="1"/>
    <col min="1014" max="1014" width="11.26953125" style="1088" customWidth="1"/>
    <col min="1015" max="1015" width="12.7265625" style="1088" customWidth="1"/>
    <col min="1016" max="1016" width="11.7265625" style="1088" customWidth="1"/>
    <col min="1017" max="1017" width="26.7265625" style="1088" customWidth="1"/>
    <col min="1018" max="1023" width="0" style="1088" hidden="1" customWidth="1"/>
    <col min="1024" max="1266" width="11" style="1088"/>
    <col min="1267" max="1267" width="26.26953125" style="1088" customWidth="1"/>
    <col min="1268" max="1268" width="14" style="1088" customWidth="1"/>
    <col min="1269" max="1269" width="10.7265625" style="1088" bestFit="1" customWidth="1"/>
    <col min="1270" max="1270" width="11.26953125" style="1088" customWidth="1"/>
    <col min="1271" max="1271" width="12.7265625" style="1088" customWidth="1"/>
    <col min="1272" max="1272" width="11.7265625" style="1088" customWidth="1"/>
    <col min="1273" max="1273" width="26.7265625" style="1088" customWidth="1"/>
    <col min="1274" max="1279" width="0" style="1088" hidden="1" customWidth="1"/>
    <col min="1280" max="1522" width="11" style="1088"/>
    <col min="1523" max="1523" width="26.26953125" style="1088" customWidth="1"/>
    <col min="1524" max="1524" width="14" style="1088" customWidth="1"/>
    <col min="1525" max="1525" width="10.7265625" style="1088" bestFit="1" customWidth="1"/>
    <col min="1526" max="1526" width="11.26953125" style="1088" customWidth="1"/>
    <col min="1527" max="1527" width="12.7265625" style="1088" customWidth="1"/>
    <col min="1528" max="1528" width="11.7265625" style="1088" customWidth="1"/>
    <col min="1529" max="1529" width="26.7265625" style="1088" customWidth="1"/>
    <col min="1530" max="1535" width="0" style="1088" hidden="1" customWidth="1"/>
    <col min="1536" max="1778" width="11" style="1088"/>
    <col min="1779" max="1779" width="26.26953125" style="1088" customWidth="1"/>
    <col min="1780" max="1780" width="14" style="1088" customWidth="1"/>
    <col min="1781" max="1781" width="10.7265625" style="1088" bestFit="1" customWidth="1"/>
    <col min="1782" max="1782" width="11.26953125" style="1088" customWidth="1"/>
    <col min="1783" max="1783" width="12.7265625" style="1088" customWidth="1"/>
    <col min="1784" max="1784" width="11.7265625" style="1088" customWidth="1"/>
    <col min="1785" max="1785" width="26.7265625" style="1088" customWidth="1"/>
    <col min="1786" max="1791" width="0" style="1088" hidden="1" customWidth="1"/>
    <col min="1792" max="2034" width="11" style="1088"/>
    <col min="2035" max="2035" width="26.26953125" style="1088" customWidth="1"/>
    <col min="2036" max="2036" width="14" style="1088" customWidth="1"/>
    <col min="2037" max="2037" width="10.7265625" style="1088" bestFit="1" customWidth="1"/>
    <col min="2038" max="2038" width="11.26953125" style="1088" customWidth="1"/>
    <col min="2039" max="2039" width="12.7265625" style="1088" customWidth="1"/>
    <col min="2040" max="2040" width="11.7265625" style="1088" customWidth="1"/>
    <col min="2041" max="2041" width="26.7265625" style="1088" customWidth="1"/>
    <col min="2042" max="2047" width="0" style="1088" hidden="1" customWidth="1"/>
    <col min="2048" max="2290" width="11" style="1088"/>
    <col min="2291" max="2291" width="26.26953125" style="1088" customWidth="1"/>
    <col min="2292" max="2292" width="14" style="1088" customWidth="1"/>
    <col min="2293" max="2293" width="10.7265625" style="1088" bestFit="1" customWidth="1"/>
    <col min="2294" max="2294" width="11.26953125" style="1088" customWidth="1"/>
    <col min="2295" max="2295" width="12.7265625" style="1088" customWidth="1"/>
    <col min="2296" max="2296" width="11.7265625" style="1088" customWidth="1"/>
    <col min="2297" max="2297" width="26.7265625" style="1088" customWidth="1"/>
    <col min="2298" max="2303" width="0" style="1088" hidden="1" customWidth="1"/>
    <col min="2304" max="2546" width="11" style="1088"/>
    <col min="2547" max="2547" width="26.26953125" style="1088" customWidth="1"/>
    <col min="2548" max="2548" width="14" style="1088" customWidth="1"/>
    <col min="2549" max="2549" width="10.7265625" style="1088" bestFit="1" customWidth="1"/>
    <col min="2550" max="2550" width="11.26953125" style="1088" customWidth="1"/>
    <col min="2551" max="2551" width="12.7265625" style="1088" customWidth="1"/>
    <col min="2552" max="2552" width="11.7265625" style="1088" customWidth="1"/>
    <col min="2553" max="2553" width="26.7265625" style="1088" customWidth="1"/>
    <col min="2554" max="2559" width="0" style="1088" hidden="1" customWidth="1"/>
    <col min="2560" max="2802" width="11" style="1088"/>
    <col min="2803" max="2803" width="26.26953125" style="1088" customWidth="1"/>
    <col min="2804" max="2804" width="14" style="1088" customWidth="1"/>
    <col min="2805" max="2805" width="10.7265625" style="1088" bestFit="1" customWidth="1"/>
    <col min="2806" max="2806" width="11.26953125" style="1088" customWidth="1"/>
    <col min="2807" max="2807" width="12.7265625" style="1088" customWidth="1"/>
    <col min="2808" max="2808" width="11.7265625" style="1088" customWidth="1"/>
    <col min="2809" max="2809" width="26.7265625" style="1088" customWidth="1"/>
    <col min="2810" max="2815" width="0" style="1088" hidden="1" customWidth="1"/>
    <col min="2816" max="3058" width="11" style="1088"/>
    <col min="3059" max="3059" width="26.26953125" style="1088" customWidth="1"/>
    <col min="3060" max="3060" width="14" style="1088" customWidth="1"/>
    <col min="3061" max="3061" width="10.7265625" style="1088" bestFit="1" customWidth="1"/>
    <col min="3062" max="3062" width="11.26953125" style="1088" customWidth="1"/>
    <col min="3063" max="3063" width="12.7265625" style="1088" customWidth="1"/>
    <col min="3064" max="3064" width="11.7265625" style="1088" customWidth="1"/>
    <col min="3065" max="3065" width="26.7265625" style="1088" customWidth="1"/>
    <col min="3066" max="3071" width="0" style="1088" hidden="1" customWidth="1"/>
    <col min="3072" max="3314" width="11" style="1088"/>
    <col min="3315" max="3315" width="26.26953125" style="1088" customWidth="1"/>
    <col min="3316" max="3316" width="14" style="1088" customWidth="1"/>
    <col min="3317" max="3317" width="10.7265625" style="1088" bestFit="1" customWidth="1"/>
    <col min="3318" max="3318" width="11.26953125" style="1088" customWidth="1"/>
    <col min="3319" max="3319" width="12.7265625" style="1088" customWidth="1"/>
    <col min="3320" max="3320" width="11.7265625" style="1088" customWidth="1"/>
    <col min="3321" max="3321" width="26.7265625" style="1088" customWidth="1"/>
    <col min="3322" max="3327" width="0" style="1088" hidden="1" customWidth="1"/>
    <col min="3328" max="3570" width="11" style="1088"/>
    <col min="3571" max="3571" width="26.26953125" style="1088" customWidth="1"/>
    <col min="3572" max="3572" width="14" style="1088" customWidth="1"/>
    <col min="3573" max="3573" width="10.7265625" style="1088" bestFit="1" customWidth="1"/>
    <col min="3574" max="3574" width="11.26953125" style="1088" customWidth="1"/>
    <col min="3575" max="3575" width="12.7265625" style="1088" customWidth="1"/>
    <col min="3576" max="3576" width="11.7265625" style="1088" customWidth="1"/>
    <col min="3577" max="3577" width="26.7265625" style="1088" customWidth="1"/>
    <col min="3578" max="3583" width="0" style="1088" hidden="1" customWidth="1"/>
    <col min="3584" max="3826" width="11" style="1088"/>
    <col min="3827" max="3827" width="26.26953125" style="1088" customWidth="1"/>
    <col min="3828" max="3828" width="14" style="1088" customWidth="1"/>
    <col min="3829" max="3829" width="10.7265625" style="1088" bestFit="1" customWidth="1"/>
    <col min="3830" max="3830" width="11.26953125" style="1088" customWidth="1"/>
    <col min="3831" max="3831" width="12.7265625" style="1088" customWidth="1"/>
    <col min="3832" max="3832" width="11.7265625" style="1088" customWidth="1"/>
    <col min="3833" max="3833" width="26.7265625" style="1088" customWidth="1"/>
    <col min="3834" max="3839" width="0" style="1088" hidden="1" customWidth="1"/>
    <col min="3840" max="4082" width="11" style="1088"/>
    <col min="4083" max="4083" width="26.26953125" style="1088" customWidth="1"/>
    <col min="4084" max="4084" width="14" style="1088" customWidth="1"/>
    <col min="4085" max="4085" width="10.7265625" style="1088" bestFit="1" customWidth="1"/>
    <col min="4086" max="4086" width="11.26953125" style="1088" customWidth="1"/>
    <col min="4087" max="4087" width="12.7265625" style="1088" customWidth="1"/>
    <col min="4088" max="4088" width="11.7265625" style="1088" customWidth="1"/>
    <col min="4089" max="4089" width="26.7265625" style="1088" customWidth="1"/>
    <col min="4090" max="4095" width="0" style="1088" hidden="1" customWidth="1"/>
    <col min="4096" max="4338" width="11" style="1088"/>
    <col min="4339" max="4339" width="26.26953125" style="1088" customWidth="1"/>
    <col min="4340" max="4340" width="14" style="1088" customWidth="1"/>
    <col min="4341" max="4341" width="10.7265625" style="1088" bestFit="1" customWidth="1"/>
    <col min="4342" max="4342" width="11.26953125" style="1088" customWidth="1"/>
    <col min="4343" max="4343" width="12.7265625" style="1088" customWidth="1"/>
    <col min="4344" max="4344" width="11.7265625" style="1088" customWidth="1"/>
    <col min="4345" max="4345" width="26.7265625" style="1088" customWidth="1"/>
    <col min="4346" max="4351" width="0" style="1088" hidden="1" customWidth="1"/>
    <col min="4352" max="4594" width="11" style="1088"/>
    <col min="4595" max="4595" width="26.26953125" style="1088" customWidth="1"/>
    <col min="4596" max="4596" width="14" style="1088" customWidth="1"/>
    <col min="4597" max="4597" width="10.7265625" style="1088" bestFit="1" customWidth="1"/>
    <col min="4598" max="4598" width="11.26953125" style="1088" customWidth="1"/>
    <col min="4599" max="4599" width="12.7265625" style="1088" customWidth="1"/>
    <col min="4600" max="4600" width="11.7265625" style="1088" customWidth="1"/>
    <col min="4601" max="4601" width="26.7265625" style="1088" customWidth="1"/>
    <col min="4602" max="4607" width="0" style="1088" hidden="1" customWidth="1"/>
    <col min="4608" max="4850" width="11" style="1088"/>
    <col min="4851" max="4851" width="26.26953125" style="1088" customWidth="1"/>
    <col min="4852" max="4852" width="14" style="1088" customWidth="1"/>
    <col min="4853" max="4853" width="10.7265625" style="1088" bestFit="1" customWidth="1"/>
    <col min="4854" max="4854" width="11.26953125" style="1088" customWidth="1"/>
    <col min="4855" max="4855" width="12.7265625" style="1088" customWidth="1"/>
    <col min="4856" max="4856" width="11.7265625" style="1088" customWidth="1"/>
    <col min="4857" max="4857" width="26.7265625" style="1088" customWidth="1"/>
    <col min="4858" max="4863" width="0" style="1088" hidden="1" customWidth="1"/>
    <col min="4864" max="5106" width="11" style="1088"/>
    <col min="5107" max="5107" width="26.26953125" style="1088" customWidth="1"/>
    <col min="5108" max="5108" width="14" style="1088" customWidth="1"/>
    <col min="5109" max="5109" width="10.7265625" style="1088" bestFit="1" customWidth="1"/>
    <col min="5110" max="5110" width="11.26953125" style="1088" customWidth="1"/>
    <col min="5111" max="5111" width="12.7265625" style="1088" customWidth="1"/>
    <col min="5112" max="5112" width="11.7265625" style="1088" customWidth="1"/>
    <col min="5113" max="5113" width="26.7265625" style="1088" customWidth="1"/>
    <col min="5114" max="5119" width="0" style="1088" hidden="1" customWidth="1"/>
    <col min="5120" max="5362" width="11" style="1088"/>
    <col min="5363" max="5363" width="26.26953125" style="1088" customWidth="1"/>
    <col min="5364" max="5364" width="14" style="1088" customWidth="1"/>
    <col min="5365" max="5365" width="10.7265625" style="1088" bestFit="1" customWidth="1"/>
    <col min="5366" max="5366" width="11.26953125" style="1088" customWidth="1"/>
    <col min="5367" max="5367" width="12.7265625" style="1088" customWidth="1"/>
    <col min="5368" max="5368" width="11.7265625" style="1088" customWidth="1"/>
    <col min="5369" max="5369" width="26.7265625" style="1088" customWidth="1"/>
    <col min="5370" max="5375" width="0" style="1088" hidden="1" customWidth="1"/>
    <col min="5376" max="5618" width="11" style="1088"/>
    <col min="5619" max="5619" width="26.26953125" style="1088" customWidth="1"/>
    <col min="5620" max="5620" width="14" style="1088" customWidth="1"/>
    <col min="5621" max="5621" width="10.7265625" style="1088" bestFit="1" customWidth="1"/>
    <col min="5622" max="5622" width="11.26953125" style="1088" customWidth="1"/>
    <col min="5623" max="5623" width="12.7265625" style="1088" customWidth="1"/>
    <col min="5624" max="5624" width="11.7265625" style="1088" customWidth="1"/>
    <col min="5625" max="5625" width="26.7265625" style="1088" customWidth="1"/>
    <col min="5626" max="5631" width="0" style="1088" hidden="1" customWidth="1"/>
    <col min="5632" max="5874" width="11" style="1088"/>
    <col min="5875" max="5875" width="26.26953125" style="1088" customWidth="1"/>
    <col min="5876" max="5876" width="14" style="1088" customWidth="1"/>
    <col min="5877" max="5877" width="10.7265625" style="1088" bestFit="1" customWidth="1"/>
    <col min="5878" max="5878" width="11.26953125" style="1088" customWidth="1"/>
    <col min="5879" max="5879" width="12.7265625" style="1088" customWidth="1"/>
    <col min="5880" max="5880" width="11.7265625" style="1088" customWidth="1"/>
    <col min="5881" max="5881" width="26.7265625" style="1088" customWidth="1"/>
    <col min="5882" max="5887" width="0" style="1088" hidden="1" customWidth="1"/>
    <col min="5888" max="6130" width="11" style="1088"/>
    <col min="6131" max="6131" width="26.26953125" style="1088" customWidth="1"/>
    <col min="6132" max="6132" width="14" style="1088" customWidth="1"/>
    <col min="6133" max="6133" width="10.7265625" style="1088" bestFit="1" customWidth="1"/>
    <col min="6134" max="6134" width="11.26953125" style="1088" customWidth="1"/>
    <col min="6135" max="6135" width="12.7265625" style="1088" customWidth="1"/>
    <col min="6136" max="6136" width="11.7265625" style="1088" customWidth="1"/>
    <col min="6137" max="6137" width="26.7265625" style="1088" customWidth="1"/>
    <col min="6138" max="6143" width="0" style="1088" hidden="1" customWidth="1"/>
    <col min="6144" max="6386" width="11" style="1088"/>
    <col min="6387" max="6387" width="26.26953125" style="1088" customWidth="1"/>
    <col min="6388" max="6388" width="14" style="1088" customWidth="1"/>
    <col min="6389" max="6389" width="10.7265625" style="1088" bestFit="1" customWidth="1"/>
    <col min="6390" max="6390" width="11.26953125" style="1088" customWidth="1"/>
    <col min="6391" max="6391" width="12.7265625" style="1088" customWidth="1"/>
    <col min="6392" max="6392" width="11.7265625" style="1088" customWidth="1"/>
    <col min="6393" max="6393" width="26.7265625" style="1088" customWidth="1"/>
    <col min="6394" max="6399" width="0" style="1088" hidden="1" customWidth="1"/>
    <col min="6400" max="6642" width="11" style="1088"/>
    <col min="6643" max="6643" width="26.26953125" style="1088" customWidth="1"/>
    <col min="6644" max="6644" width="14" style="1088" customWidth="1"/>
    <col min="6645" max="6645" width="10.7265625" style="1088" bestFit="1" customWidth="1"/>
    <col min="6646" max="6646" width="11.26953125" style="1088" customWidth="1"/>
    <col min="6647" max="6647" width="12.7265625" style="1088" customWidth="1"/>
    <col min="6648" max="6648" width="11.7265625" style="1088" customWidth="1"/>
    <col min="6649" max="6649" width="26.7265625" style="1088" customWidth="1"/>
    <col min="6650" max="6655" width="0" style="1088" hidden="1" customWidth="1"/>
    <col min="6656" max="6898" width="11" style="1088"/>
    <col min="6899" max="6899" width="26.26953125" style="1088" customWidth="1"/>
    <col min="6900" max="6900" width="14" style="1088" customWidth="1"/>
    <col min="6901" max="6901" width="10.7265625" style="1088" bestFit="1" customWidth="1"/>
    <col min="6902" max="6902" width="11.26953125" style="1088" customWidth="1"/>
    <col min="6903" max="6903" width="12.7265625" style="1088" customWidth="1"/>
    <col min="6904" max="6904" width="11.7265625" style="1088" customWidth="1"/>
    <col min="6905" max="6905" width="26.7265625" style="1088" customWidth="1"/>
    <col min="6906" max="6911" width="0" style="1088" hidden="1" customWidth="1"/>
    <col min="6912" max="7154" width="11" style="1088"/>
    <col min="7155" max="7155" width="26.26953125" style="1088" customWidth="1"/>
    <col min="7156" max="7156" width="14" style="1088" customWidth="1"/>
    <col min="7157" max="7157" width="10.7265625" style="1088" bestFit="1" customWidth="1"/>
    <col min="7158" max="7158" width="11.26953125" style="1088" customWidth="1"/>
    <col min="7159" max="7159" width="12.7265625" style="1088" customWidth="1"/>
    <col min="7160" max="7160" width="11.7265625" style="1088" customWidth="1"/>
    <col min="7161" max="7161" width="26.7265625" style="1088" customWidth="1"/>
    <col min="7162" max="7167" width="0" style="1088" hidden="1" customWidth="1"/>
    <col min="7168" max="7410" width="11" style="1088"/>
    <col min="7411" max="7411" width="26.26953125" style="1088" customWidth="1"/>
    <col min="7412" max="7412" width="14" style="1088" customWidth="1"/>
    <col min="7413" max="7413" width="10.7265625" style="1088" bestFit="1" customWidth="1"/>
    <col min="7414" max="7414" width="11.26953125" style="1088" customWidth="1"/>
    <col min="7415" max="7415" width="12.7265625" style="1088" customWidth="1"/>
    <col min="7416" max="7416" width="11.7265625" style="1088" customWidth="1"/>
    <col min="7417" max="7417" width="26.7265625" style="1088" customWidth="1"/>
    <col min="7418" max="7423" width="0" style="1088" hidden="1" customWidth="1"/>
    <col min="7424" max="7666" width="11" style="1088"/>
    <col min="7667" max="7667" width="26.26953125" style="1088" customWidth="1"/>
    <col min="7668" max="7668" width="14" style="1088" customWidth="1"/>
    <col min="7669" max="7669" width="10.7265625" style="1088" bestFit="1" customWidth="1"/>
    <col min="7670" max="7670" width="11.26953125" style="1088" customWidth="1"/>
    <col min="7671" max="7671" width="12.7265625" style="1088" customWidth="1"/>
    <col min="7672" max="7672" width="11.7265625" style="1088" customWidth="1"/>
    <col min="7673" max="7673" width="26.7265625" style="1088" customWidth="1"/>
    <col min="7674" max="7679" width="0" style="1088" hidden="1" customWidth="1"/>
    <col min="7680" max="7922" width="11" style="1088"/>
    <col min="7923" max="7923" width="26.26953125" style="1088" customWidth="1"/>
    <col min="7924" max="7924" width="14" style="1088" customWidth="1"/>
    <col min="7925" max="7925" width="10.7265625" style="1088" bestFit="1" customWidth="1"/>
    <col min="7926" max="7926" width="11.26953125" style="1088" customWidth="1"/>
    <col min="7927" max="7927" width="12.7265625" style="1088" customWidth="1"/>
    <col min="7928" max="7928" width="11.7265625" style="1088" customWidth="1"/>
    <col min="7929" max="7929" width="26.7265625" style="1088" customWidth="1"/>
    <col min="7930" max="7935" width="0" style="1088" hidden="1" customWidth="1"/>
    <col min="7936" max="8178" width="11" style="1088"/>
    <col min="8179" max="8179" width="26.26953125" style="1088" customWidth="1"/>
    <col min="8180" max="8180" width="14" style="1088" customWidth="1"/>
    <col min="8181" max="8181" width="10.7265625" style="1088" bestFit="1" customWidth="1"/>
    <col min="8182" max="8182" width="11.26953125" style="1088" customWidth="1"/>
    <col min="8183" max="8183" width="12.7265625" style="1088" customWidth="1"/>
    <col min="8184" max="8184" width="11.7265625" style="1088" customWidth="1"/>
    <col min="8185" max="8185" width="26.7265625" style="1088" customWidth="1"/>
    <col min="8186" max="8191" width="0" style="1088" hidden="1" customWidth="1"/>
    <col min="8192" max="8434" width="11" style="1088"/>
    <col min="8435" max="8435" width="26.26953125" style="1088" customWidth="1"/>
    <col min="8436" max="8436" width="14" style="1088" customWidth="1"/>
    <col min="8437" max="8437" width="10.7265625" style="1088" bestFit="1" customWidth="1"/>
    <col min="8438" max="8438" width="11.26953125" style="1088" customWidth="1"/>
    <col min="8439" max="8439" width="12.7265625" style="1088" customWidth="1"/>
    <col min="8440" max="8440" width="11.7265625" style="1088" customWidth="1"/>
    <col min="8441" max="8441" width="26.7265625" style="1088" customWidth="1"/>
    <col min="8442" max="8447" width="0" style="1088" hidden="1" customWidth="1"/>
    <col min="8448" max="8690" width="11" style="1088"/>
    <col min="8691" max="8691" width="26.26953125" style="1088" customWidth="1"/>
    <col min="8692" max="8692" width="14" style="1088" customWidth="1"/>
    <col min="8693" max="8693" width="10.7265625" style="1088" bestFit="1" customWidth="1"/>
    <col min="8694" max="8694" width="11.26953125" style="1088" customWidth="1"/>
    <col min="8695" max="8695" width="12.7265625" style="1088" customWidth="1"/>
    <col min="8696" max="8696" width="11.7265625" style="1088" customWidth="1"/>
    <col min="8697" max="8697" width="26.7265625" style="1088" customWidth="1"/>
    <col min="8698" max="8703" width="0" style="1088" hidden="1" customWidth="1"/>
    <col min="8704" max="8946" width="11" style="1088"/>
    <col min="8947" max="8947" width="26.26953125" style="1088" customWidth="1"/>
    <col min="8948" max="8948" width="14" style="1088" customWidth="1"/>
    <col min="8949" max="8949" width="10.7265625" style="1088" bestFit="1" customWidth="1"/>
    <col min="8950" max="8950" width="11.26953125" style="1088" customWidth="1"/>
    <col min="8951" max="8951" width="12.7265625" style="1088" customWidth="1"/>
    <col min="8952" max="8952" width="11.7265625" style="1088" customWidth="1"/>
    <col min="8953" max="8953" width="26.7265625" style="1088" customWidth="1"/>
    <col min="8954" max="8959" width="0" style="1088" hidden="1" customWidth="1"/>
    <col min="8960" max="9202" width="11" style="1088"/>
    <col min="9203" max="9203" width="26.26953125" style="1088" customWidth="1"/>
    <col min="9204" max="9204" width="14" style="1088" customWidth="1"/>
    <col min="9205" max="9205" width="10.7265625" style="1088" bestFit="1" customWidth="1"/>
    <col min="9206" max="9206" width="11.26953125" style="1088" customWidth="1"/>
    <col min="9207" max="9207" width="12.7265625" style="1088" customWidth="1"/>
    <col min="9208" max="9208" width="11.7265625" style="1088" customWidth="1"/>
    <col min="9209" max="9209" width="26.7265625" style="1088" customWidth="1"/>
    <col min="9210" max="9215" width="0" style="1088" hidden="1" customWidth="1"/>
    <col min="9216" max="9458" width="11" style="1088"/>
    <col min="9459" max="9459" width="26.26953125" style="1088" customWidth="1"/>
    <col min="9460" max="9460" width="14" style="1088" customWidth="1"/>
    <col min="9461" max="9461" width="10.7265625" style="1088" bestFit="1" customWidth="1"/>
    <col min="9462" max="9462" width="11.26953125" style="1088" customWidth="1"/>
    <col min="9463" max="9463" width="12.7265625" style="1088" customWidth="1"/>
    <col min="9464" max="9464" width="11.7265625" style="1088" customWidth="1"/>
    <col min="9465" max="9465" width="26.7265625" style="1088" customWidth="1"/>
    <col min="9466" max="9471" width="0" style="1088" hidden="1" customWidth="1"/>
    <col min="9472" max="9714" width="11" style="1088"/>
    <col min="9715" max="9715" width="26.26953125" style="1088" customWidth="1"/>
    <col min="9716" max="9716" width="14" style="1088" customWidth="1"/>
    <col min="9717" max="9717" width="10.7265625" style="1088" bestFit="1" customWidth="1"/>
    <col min="9718" max="9718" width="11.26953125" style="1088" customWidth="1"/>
    <col min="9719" max="9719" width="12.7265625" style="1088" customWidth="1"/>
    <col min="9720" max="9720" width="11.7265625" style="1088" customWidth="1"/>
    <col min="9721" max="9721" width="26.7265625" style="1088" customWidth="1"/>
    <col min="9722" max="9727" width="0" style="1088" hidden="1" customWidth="1"/>
    <col min="9728" max="9970" width="11" style="1088"/>
    <col min="9971" max="9971" width="26.26953125" style="1088" customWidth="1"/>
    <col min="9972" max="9972" width="14" style="1088" customWidth="1"/>
    <col min="9973" max="9973" width="10.7265625" style="1088" bestFit="1" customWidth="1"/>
    <col min="9974" max="9974" width="11.26953125" style="1088" customWidth="1"/>
    <col min="9975" max="9975" width="12.7265625" style="1088" customWidth="1"/>
    <col min="9976" max="9976" width="11.7265625" style="1088" customWidth="1"/>
    <col min="9977" max="9977" width="26.7265625" style="1088" customWidth="1"/>
    <col min="9978" max="9983" width="0" style="1088" hidden="1" customWidth="1"/>
    <col min="9984" max="10226" width="11" style="1088"/>
    <col min="10227" max="10227" width="26.26953125" style="1088" customWidth="1"/>
    <col min="10228" max="10228" width="14" style="1088" customWidth="1"/>
    <col min="10229" max="10229" width="10.7265625" style="1088" bestFit="1" customWidth="1"/>
    <col min="10230" max="10230" width="11.26953125" style="1088" customWidth="1"/>
    <col min="10231" max="10231" width="12.7265625" style="1088" customWidth="1"/>
    <col min="10232" max="10232" width="11.7265625" style="1088" customWidth="1"/>
    <col min="10233" max="10233" width="26.7265625" style="1088" customWidth="1"/>
    <col min="10234" max="10239" width="0" style="1088" hidden="1" customWidth="1"/>
    <col min="10240" max="10482" width="11" style="1088"/>
    <col min="10483" max="10483" width="26.26953125" style="1088" customWidth="1"/>
    <col min="10484" max="10484" width="14" style="1088" customWidth="1"/>
    <col min="10485" max="10485" width="10.7265625" style="1088" bestFit="1" customWidth="1"/>
    <col min="10486" max="10486" width="11.26953125" style="1088" customWidth="1"/>
    <col min="10487" max="10487" width="12.7265625" style="1088" customWidth="1"/>
    <col min="10488" max="10488" width="11.7265625" style="1088" customWidth="1"/>
    <col min="10489" max="10489" width="26.7265625" style="1088" customWidth="1"/>
    <col min="10490" max="10495" width="0" style="1088" hidden="1" customWidth="1"/>
    <col min="10496" max="10738" width="11" style="1088"/>
    <col min="10739" max="10739" width="26.26953125" style="1088" customWidth="1"/>
    <col min="10740" max="10740" width="14" style="1088" customWidth="1"/>
    <col min="10741" max="10741" width="10.7265625" style="1088" bestFit="1" customWidth="1"/>
    <col min="10742" max="10742" width="11.26953125" style="1088" customWidth="1"/>
    <col min="10743" max="10743" width="12.7265625" style="1088" customWidth="1"/>
    <col min="10744" max="10744" width="11.7265625" style="1088" customWidth="1"/>
    <col min="10745" max="10745" width="26.7265625" style="1088" customWidth="1"/>
    <col min="10746" max="10751" width="0" style="1088" hidden="1" customWidth="1"/>
    <col min="10752" max="10994" width="11" style="1088"/>
    <col min="10995" max="10995" width="26.26953125" style="1088" customWidth="1"/>
    <col min="10996" max="10996" width="14" style="1088" customWidth="1"/>
    <col min="10997" max="10997" width="10.7265625" style="1088" bestFit="1" customWidth="1"/>
    <col min="10998" max="10998" width="11.26953125" style="1088" customWidth="1"/>
    <col min="10999" max="10999" width="12.7265625" style="1088" customWidth="1"/>
    <col min="11000" max="11000" width="11.7265625" style="1088" customWidth="1"/>
    <col min="11001" max="11001" width="26.7265625" style="1088" customWidth="1"/>
    <col min="11002" max="11007" width="0" style="1088" hidden="1" customWidth="1"/>
    <col min="11008" max="11250" width="11" style="1088"/>
    <col min="11251" max="11251" width="26.26953125" style="1088" customWidth="1"/>
    <col min="11252" max="11252" width="14" style="1088" customWidth="1"/>
    <col min="11253" max="11253" width="10.7265625" style="1088" bestFit="1" customWidth="1"/>
    <col min="11254" max="11254" width="11.26953125" style="1088" customWidth="1"/>
    <col min="11255" max="11255" width="12.7265625" style="1088" customWidth="1"/>
    <col min="11256" max="11256" width="11.7265625" style="1088" customWidth="1"/>
    <col min="11257" max="11257" width="26.7265625" style="1088" customWidth="1"/>
    <col min="11258" max="11263" width="0" style="1088" hidden="1" customWidth="1"/>
    <col min="11264" max="11506" width="11" style="1088"/>
    <col min="11507" max="11507" width="26.26953125" style="1088" customWidth="1"/>
    <col min="11508" max="11508" width="14" style="1088" customWidth="1"/>
    <col min="11509" max="11509" width="10.7265625" style="1088" bestFit="1" customWidth="1"/>
    <col min="11510" max="11510" width="11.26953125" style="1088" customWidth="1"/>
    <col min="11511" max="11511" width="12.7265625" style="1088" customWidth="1"/>
    <col min="11512" max="11512" width="11.7265625" style="1088" customWidth="1"/>
    <col min="11513" max="11513" width="26.7265625" style="1088" customWidth="1"/>
    <col min="11514" max="11519" width="0" style="1088" hidden="1" customWidth="1"/>
    <col min="11520" max="11762" width="11" style="1088"/>
    <col min="11763" max="11763" width="26.26953125" style="1088" customWidth="1"/>
    <col min="11764" max="11764" width="14" style="1088" customWidth="1"/>
    <col min="11765" max="11765" width="10.7265625" style="1088" bestFit="1" customWidth="1"/>
    <col min="11766" max="11766" width="11.26953125" style="1088" customWidth="1"/>
    <col min="11767" max="11767" width="12.7265625" style="1088" customWidth="1"/>
    <col min="11768" max="11768" width="11.7265625" style="1088" customWidth="1"/>
    <col min="11769" max="11769" width="26.7265625" style="1088" customWidth="1"/>
    <col min="11770" max="11775" width="0" style="1088" hidden="1" customWidth="1"/>
    <col min="11776" max="12018" width="11" style="1088"/>
    <col min="12019" max="12019" width="26.26953125" style="1088" customWidth="1"/>
    <col min="12020" max="12020" width="14" style="1088" customWidth="1"/>
    <col min="12021" max="12021" width="10.7265625" style="1088" bestFit="1" customWidth="1"/>
    <col min="12022" max="12022" width="11.26953125" style="1088" customWidth="1"/>
    <col min="12023" max="12023" width="12.7265625" style="1088" customWidth="1"/>
    <col min="12024" max="12024" width="11.7265625" style="1088" customWidth="1"/>
    <col min="12025" max="12025" width="26.7265625" style="1088" customWidth="1"/>
    <col min="12026" max="12031" width="0" style="1088" hidden="1" customWidth="1"/>
    <col min="12032" max="12274" width="11" style="1088"/>
    <col min="12275" max="12275" width="26.26953125" style="1088" customWidth="1"/>
    <col min="12276" max="12276" width="14" style="1088" customWidth="1"/>
    <col min="12277" max="12277" width="10.7265625" style="1088" bestFit="1" customWidth="1"/>
    <col min="12278" max="12278" width="11.26953125" style="1088" customWidth="1"/>
    <col min="12279" max="12279" width="12.7265625" style="1088" customWidth="1"/>
    <col min="12280" max="12280" width="11.7265625" style="1088" customWidth="1"/>
    <col min="12281" max="12281" width="26.7265625" style="1088" customWidth="1"/>
    <col min="12282" max="12287" width="0" style="1088" hidden="1" customWidth="1"/>
    <col min="12288" max="12530" width="11" style="1088"/>
    <col min="12531" max="12531" width="26.26953125" style="1088" customWidth="1"/>
    <col min="12532" max="12532" width="14" style="1088" customWidth="1"/>
    <col min="12533" max="12533" width="10.7265625" style="1088" bestFit="1" customWidth="1"/>
    <col min="12534" max="12534" width="11.26953125" style="1088" customWidth="1"/>
    <col min="12535" max="12535" width="12.7265625" style="1088" customWidth="1"/>
    <col min="12536" max="12536" width="11.7265625" style="1088" customWidth="1"/>
    <col min="12537" max="12537" width="26.7265625" style="1088" customWidth="1"/>
    <col min="12538" max="12543" width="0" style="1088" hidden="1" customWidth="1"/>
    <col min="12544" max="12786" width="11" style="1088"/>
    <col min="12787" max="12787" width="26.26953125" style="1088" customWidth="1"/>
    <col min="12788" max="12788" width="14" style="1088" customWidth="1"/>
    <col min="12789" max="12789" width="10.7265625" style="1088" bestFit="1" customWidth="1"/>
    <col min="12790" max="12790" width="11.26953125" style="1088" customWidth="1"/>
    <col min="12791" max="12791" width="12.7265625" style="1088" customWidth="1"/>
    <col min="12792" max="12792" width="11.7265625" style="1088" customWidth="1"/>
    <col min="12793" max="12793" width="26.7265625" style="1088" customWidth="1"/>
    <col min="12794" max="12799" width="0" style="1088" hidden="1" customWidth="1"/>
    <col min="12800" max="13042" width="11" style="1088"/>
    <col min="13043" max="13043" width="26.26953125" style="1088" customWidth="1"/>
    <col min="13044" max="13044" width="14" style="1088" customWidth="1"/>
    <col min="13045" max="13045" width="10.7265625" style="1088" bestFit="1" customWidth="1"/>
    <col min="13046" max="13046" width="11.26953125" style="1088" customWidth="1"/>
    <col min="13047" max="13047" width="12.7265625" style="1088" customWidth="1"/>
    <col min="13048" max="13048" width="11.7265625" style="1088" customWidth="1"/>
    <col min="13049" max="13049" width="26.7265625" style="1088" customWidth="1"/>
    <col min="13050" max="13055" width="0" style="1088" hidden="1" customWidth="1"/>
    <col min="13056" max="13298" width="11" style="1088"/>
    <col min="13299" max="13299" width="26.26953125" style="1088" customWidth="1"/>
    <col min="13300" max="13300" width="14" style="1088" customWidth="1"/>
    <col min="13301" max="13301" width="10.7265625" style="1088" bestFit="1" customWidth="1"/>
    <col min="13302" max="13302" width="11.26953125" style="1088" customWidth="1"/>
    <col min="13303" max="13303" width="12.7265625" style="1088" customWidth="1"/>
    <col min="13304" max="13304" width="11.7265625" style="1088" customWidth="1"/>
    <col min="13305" max="13305" width="26.7265625" style="1088" customWidth="1"/>
    <col min="13306" max="13311" width="0" style="1088" hidden="1" customWidth="1"/>
    <col min="13312" max="13554" width="11" style="1088"/>
    <col min="13555" max="13555" width="26.26953125" style="1088" customWidth="1"/>
    <col min="13556" max="13556" width="14" style="1088" customWidth="1"/>
    <col min="13557" max="13557" width="10.7265625" style="1088" bestFit="1" customWidth="1"/>
    <col min="13558" max="13558" width="11.26953125" style="1088" customWidth="1"/>
    <col min="13559" max="13559" width="12.7265625" style="1088" customWidth="1"/>
    <col min="13560" max="13560" width="11.7265625" style="1088" customWidth="1"/>
    <col min="13561" max="13561" width="26.7265625" style="1088" customWidth="1"/>
    <col min="13562" max="13567" width="0" style="1088" hidden="1" customWidth="1"/>
    <col min="13568" max="13810" width="11" style="1088"/>
    <col min="13811" max="13811" width="26.26953125" style="1088" customWidth="1"/>
    <col min="13812" max="13812" width="14" style="1088" customWidth="1"/>
    <col min="13813" max="13813" width="10.7265625" style="1088" bestFit="1" customWidth="1"/>
    <col min="13814" max="13814" width="11.26953125" style="1088" customWidth="1"/>
    <col min="13815" max="13815" width="12.7265625" style="1088" customWidth="1"/>
    <col min="13816" max="13816" width="11.7265625" style="1088" customWidth="1"/>
    <col min="13817" max="13817" width="26.7265625" style="1088" customWidth="1"/>
    <col min="13818" max="13823" width="0" style="1088" hidden="1" customWidth="1"/>
    <col min="13824" max="14066" width="11" style="1088"/>
    <col min="14067" max="14067" width="26.26953125" style="1088" customWidth="1"/>
    <col min="14068" max="14068" width="14" style="1088" customWidth="1"/>
    <col min="14069" max="14069" width="10.7265625" style="1088" bestFit="1" customWidth="1"/>
    <col min="14070" max="14070" width="11.26953125" style="1088" customWidth="1"/>
    <col min="14071" max="14071" width="12.7265625" style="1088" customWidth="1"/>
    <col min="14072" max="14072" width="11.7265625" style="1088" customWidth="1"/>
    <col min="14073" max="14073" width="26.7265625" style="1088" customWidth="1"/>
    <col min="14074" max="14079" width="0" style="1088" hidden="1" customWidth="1"/>
    <col min="14080" max="14322" width="11" style="1088"/>
    <col min="14323" max="14323" width="26.26953125" style="1088" customWidth="1"/>
    <col min="14324" max="14324" width="14" style="1088" customWidth="1"/>
    <col min="14325" max="14325" width="10.7265625" style="1088" bestFit="1" customWidth="1"/>
    <col min="14326" max="14326" width="11.26953125" style="1088" customWidth="1"/>
    <col min="14327" max="14327" width="12.7265625" style="1088" customWidth="1"/>
    <col min="14328" max="14328" width="11.7265625" style="1088" customWidth="1"/>
    <col min="14329" max="14329" width="26.7265625" style="1088" customWidth="1"/>
    <col min="14330" max="14335" width="0" style="1088" hidden="1" customWidth="1"/>
    <col min="14336" max="14578" width="11" style="1088"/>
    <col min="14579" max="14579" width="26.26953125" style="1088" customWidth="1"/>
    <col min="14580" max="14580" width="14" style="1088" customWidth="1"/>
    <col min="14581" max="14581" width="10.7265625" style="1088" bestFit="1" customWidth="1"/>
    <col min="14582" max="14582" width="11.26953125" style="1088" customWidth="1"/>
    <col min="14583" max="14583" width="12.7265625" style="1088" customWidth="1"/>
    <col min="14584" max="14584" width="11.7265625" style="1088" customWidth="1"/>
    <col min="14585" max="14585" width="26.7265625" style="1088" customWidth="1"/>
    <col min="14586" max="14591" width="0" style="1088" hidden="1" customWidth="1"/>
    <col min="14592" max="14834" width="11" style="1088"/>
    <col min="14835" max="14835" width="26.26953125" style="1088" customWidth="1"/>
    <col min="14836" max="14836" width="14" style="1088" customWidth="1"/>
    <col min="14837" max="14837" width="10.7265625" style="1088" bestFit="1" customWidth="1"/>
    <col min="14838" max="14838" width="11.26953125" style="1088" customWidth="1"/>
    <col min="14839" max="14839" width="12.7265625" style="1088" customWidth="1"/>
    <col min="14840" max="14840" width="11.7265625" style="1088" customWidth="1"/>
    <col min="14841" max="14841" width="26.7265625" style="1088" customWidth="1"/>
    <col min="14842" max="14847" width="0" style="1088" hidden="1" customWidth="1"/>
    <col min="14848" max="15090" width="11" style="1088"/>
    <col min="15091" max="15091" width="26.26953125" style="1088" customWidth="1"/>
    <col min="15092" max="15092" width="14" style="1088" customWidth="1"/>
    <col min="15093" max="15093" width="10.7265625" style="1088" bestFit="1" customWidth="1"/>
    <col min="15094" max="15094" width="11.26953125" style="1088" customWidth="1"/>
    <col min="15095" max="15095" width="12.7265625" style="1088" customWidth="1"/>
    <col min="15096" max="15096" width="11.7265625" style="1088" customWidth="1"/>
    <col min="15097" max="15097" width="26.7265625" style="1088" customWidth="1"/>
    <col min="15098" max="15103" width="0" style="1088" hidden="1" customWidth="1"/>
    <col min="15104" max="15346" width="11" style="1088"/>
    <col min="15347" max="15347" width="26.26953125" style="1088" customWidth="1"/>
    <col min="15348" max="15348" width="14" style="1088" customWidth="1"/>
    <col min="15349" max="15349" width="10.7265625" style="1088" bestFit="1" customWidth="1"/>
    <col min="15350" max="15350" width="11.26953125" style="1088" customWidth="1"/>
    <col min="15351" max="15351" width="12.7265625" style="1088" customWidth="1"/>
    <col min="15352" max="15352" width="11.7265625" style="1088" customWidth="1"/>
    <col min="15353" max="15353" width="26.7265625" style="1088" customWidth="1"/>
    <col min="15354" max="15359" width="0" style="1088" hidden="1" customWidth="1"/>
    <col min="15360" max="15602" width="11" style="1088"/>
    <col min="15603" max="15603" width="26.26953125" style="1088" customWidth="1"/>
    <col min="15604" max="15604" width="14" style="1088" customWidth="1"/>
    <col min="15605" max="15605" width="10.7265625" style="1088" bestFit="1" customWidth="1"/>
    <col min="15606" max="15606" width="11.26953125" style="1088" customWidth="1"/>
    <col min="15607" max="15607" width="12.7265625" style="1088" customWidth="1"/>
    <col min="15608" max="15608" width="11.7265625" style="1088" customWidth="1"/>
    <col min="15609" max="15609" width="26.7265625" style="1088" customWidth="1"/>
    <col min="15610" max="15615" width="0" style="1088" hidden="1" customWidth="1"/>
    <col min="15616" max="15858" width="11" style="1088"/>
    <col min="15859" max="15859" width="26.26953125" style="1088" customWidth="1"/>
    <col min="15860" max="15860" width="14" style="1088" customWidth="1"/>
    <col min="15861" max="15861" width="10.7265625" style="1088" bestFit="1" customWidth="1"/>
    <col min="15862" max="15862" width="11.26953125" style="1088" customWidth="1"/>
    <col min="15863" max="15863" width="12.7265625" style="1088" customWidth="1"/>
    <col min="15864" max="15864" width="11.7265625" style="1088" customWidth="1"/>
    <col min="15865" max="15865" width="26.7265625" style="1088" customWidth="1"/>
    <col min="15866" max="15871" width="0" style="1088" hidden="1" customWidth="1"/>
    <col min="15872" max="16114" width="11" style="1088"/>
    <col min="16115" max="16115" width="26.26953125" style="1088" customWidth="1"/>
    <col min="16116" max="16116" width="14" style="1088" customWidth="1"/>
    <col min="16117" max="16117" width="10.7265625" style="1088" bestFit="1" customWidth="1"/>
    <col min="16118" max="16118" width="11.26953125" style="1088" customWidth="1"/>
    <col min="16119" max="16119" width="12.7265625" style="1088" customWidth="1"/>
    <col min="16120" max="16120" width="11.7265625" style="1088" customWidth="1"/>
    <col min="16121" max="16121" width="26.7265625" style="1088" customWidth="1"/>
    <col min="16122" max="16127" width="0" style="1088" hidden="1" customWidth="1"/>
    <col min="16128" max="16384" width="11" style="1088"/>
  </cols>
  <sheetData>
    <row r="1" spans="1:12" s="1084" customFormat="1" ht="24.75" customHeight="1">
      <c r="A1" s="1081" t="s">
        <v>1445</v>
      </c>
      <c r="B1" s="1108"/>
      <c r="C1" s="1108"/>
      <c r="D1" s="1108"/>
      <c r="E1" s="1108"/>
      <c r="F1" s="1108"/>
      <c r="G1" s="1083" t="s">
        <v>1446</v>
      </c>
    </row>
    <row r="2" spans="1:12" ht="12.75" customHeight="1">
      <c r="A2" s="1085" t="s">
        <v>263</v>
      </c>
      <c r="G2" s="1087"/>
    </row>
    <row r="3" spans="1:12" s="1091" customFormat="1" ht="19.5" customHeight="1">
      <c r="A3" s="1112" t="s">
        <v>2307</v>
      </c>
      <c r="B3" s="1122"/>
      <c r="C3" s="1116"/>
      <c r="D3" s="1116"/>
      <c r="E3" s="1116"/>
      <c r="F3" s="2008" t="s">
        <v>1462</v>
      </c>
      <c r="G3" s="2008"/>
    </row>
    <row r="4" spans="1:12" s="1091" customFormat="1" ht="19.5" customHeight="1">
      <c r="A4" s="1113" t="s">
        <v>1463</v>
      </c>
      <c r="B4" s="1115"/>
      <c r="C4" s="1123"/>
      <c r="D4" s="1123"/>
      <c r="E4" s="1123"/>
      <c r="F4" s="2009" t="s">
        <v>1955</v>
      </c>
      <c r="G4" s="2009"/>
    </row>
    <row r="5" spans="1:12" s="1091" customFormat="1" ht="19.5" customHeight="1">
      <c r="A5" s="1113"/>
      <c r="B5" s="1115"/>
      <c r="C5" s="1123"/>
      <c r="D5" s="1123"/>
      <c r="E5" s="2010" t="s">
        <v>1956</v>
      </c>
      <c r="F5" s="2010"/>
      <c r="G5" s="2010"/>
    </row>
    <row r="6" spans="1:12" s="1091" customFormat="1" ht="19.5" customHeight="1">
      <c r="A6" s="1113"/>
      <c r="B6" s="1115"/>
      <c r="C6" s="1123"/>
      <c r="D6" s="1123"/>
      <c r="E6" s="1330"/>
      <c r="F6" s="1330"/>
      <c r="G6" s="1330"/>
    </row>
    <row r="7" spans="1:12" s="1091" customFormat="1" ht="16.5" customHeight="1">
      <c r="A7" s="1331" t="s">
        <v>2309</v>
      </c>
      <c r="B7" s="18"/>
      <c r="C7" s="1116" t="s">
        <v>16</v>
      </c>
      <c r="D7" s="1116" t="s">
        <v>292</v>
      </c>
      <c r="E7" s="1116" t="s">
        <v>290</v>
      </c>
      <c r="F7" s="1117" t="s">
        <v>283</v>
      </c>
      <c r="G7" s="1094" t="s">
        <v>2310</v>
      </c>
      <c r="J7" s="18"/>
    </row>
    <row r="8" spans="1:12" s="1091" customFormat="1" ht="17.5">
      <c r="A8" s="1104"/>
      <c r="B8" s="1086"/>
      <c r="C8" s="1124" t="s">
        <v>1464</v>
      </c>
      <c r="D8" s="1117" t="s">
        <v>435</v>
      </c>
      <c r="E8" s="1117" t="s">
        <v>436</v>
      </c>
      <c r="F8" s="1117" t="s">
        <v>437</v>
      </c>
      <c r="G8" s="1104"/>
    </row>
    <row r="9" spans="1:12" s="1091" customFormat="1" ht="6" customHeight="1">
      <c r="A9" s="1316"/>
      <c r="B9" s="1316"/>
      <c r="C9" s="1332"/>
      <c r="D9" s="1332"/>
      <c r="E9" s="1332"/>
      <c r="F9" s="1332"/>
      <c r="G9" s="1316"/>
    </row>
    <row r="10" spans="1:12" ht="15" customHeight="1">
      <c r="A10" s="1333" t="s">
        <v>1465</v>
      </c>
      <c r="B10" s="1333"/>
      <c r="C10" s="1316"/>
      <c r="D10" s="1316"/>
      <c r="E10" s="1316"/>
      <c r="F10" s="1316"/>
      <c r="G10" s="1334" t="s">
        <v>1466</v>
      </c>
      <c r="H10" s="1335"/>
      <c r="I10" s="1335"/>
      <c r="J10" s="1336"/>
      <c r="K10" s="1335"/>
      <c r="L10" s="1335"/>
    </row>
    <row r="11" spans="1:12" ht="19.5" customHeight="1">
      <c r="A11" s="1337" t="s">
        <v>1467</v>
      </c>
      <c r="B11" s="1337"/>
      <c r="C11" s="1692">
        <f>SUM(D11:F11)</f>
        <v>44747</v>
      </c>
      <c r="D11" s="1692">
        <v>0</v>
      </c>
      <c r="E11" s="1692">
        <v>800</v>
      </c>
      <c r="F11" s="1692">
        <v>43947</v>
      </c>
      <c r="G11" s="1338" t="s">
        <v>1468</v>
      </c>
      <c r="H11" s="1339"/>
      <c r="I11" s="1339"/>
      <c r="J11" s="1340"/>
      <c r="K11" s="1339"/>
      <c r="L11" s="1339"/>
    </row>
    <row r="12" spans="1:12" ht="19.5" customHeight="1">
      <c r="A12" s="1337" t="s">
        <v>1469</v>
      </c>
      <c r="B12" s="1337"/>
      <c r="C12" s="1692">
        <f t="shared" ref="C12:C14" si="0">SUM(D12:F12)</f>
        <v>68715</v>
      </c>
      <c r="D12" s="1692">
        <v>0</v>
      </c>
      <c r="E12" s="1692">
        <v>21687</v>
      </c>
      <c r="F12" s="1692">
        <v>47028</v>
      </c>
      <c r="G12" s="1338" t="s">
        <v>1470</v>
      </c>
      <c r="H12" s="1339"/>
      <c r="I12" s="1339"/>
      <c r="J12" s="1340"/>
      <c r="K12" s="1339"/>
      <c r="L12" s="1339"/>
    </row>
    <row r="13" spans="1:12" ht="19.5" customHeight="1">
      <c r="A13" s="1337" t="s">
        <v>1471</v>
      </c>
      <c r="B13" s="1337"/>
      <c r="C13" s="1692">
        <f t="shared" si="0"/>
        <v>71983</v>
      </c>
      <c r="D13" s="1692">
        <v>188</v>
      </c>
      <c r="E13" s="1692">
        <v>33024</v>
      </c>
      <c r="F13" s="1692">
        <v>38771</v>
      </c>
      <c r="G13" s="1338" t="s">
        <v>1472</v>
      </c>
      <c r="H13" s="1339"/>
      <c r="I13" s="1339"/>
      <c r="J13" s="1340"/>
      <c r="K13" s="1339"/>
      <c r="L13" s="1339"/>
    </row>
    <row r="14" spans="1:12" s="1091" customFormat="1" ht="19.5" customHeight="1">
      <c r="A14" s="1337" t="s">
        <v>1473</v>
      </c>
      <c r="B14" s="1337"/>
      <c r="C14" s="1692">
        <f t="shared" si="0"/>
        <v>168501</v>
      </c>
      <c r="D14" s="1692">
        <v>7818</v>
      </c>
      <c r="E14" s="1692">
        <v>75493</v>
      </c>
      <c r="F14" s="1692">
        <v>85190</v>
      </c>
      <c r="G14" s="1338" t="s">
        <v>1474</v>
      </c>
      <c r="H14" s="1339"/>
      <c r="I14" s="1339"/>
      <c r="J14" s="1340"/>
      <c r="K14" s="1339"/>
      <c r="L14" s="1339"/>
    </row>
    <row r="15" spans="1:12" s="1091" customFormat="1" ht="19.5" customHeight="1">
      <c r="A15" s="1341" t="s">
        <v>15</v>
      </c>
      <c r="B15" s="1342"/>
      <c r="C15" s="1867">
        <f>SUM(C11:C14)</f>
        <v>353946</v>
      </c>
      <c r="D15" s="1867">
        <f t="shared" ref="D15:F15" si="1">SUM(D11:D14)</f>
        <v>8006</v>
      </c>
      <c r="E15" s="1867">
        <f t="shared" si="1"/>
        <v>131004</v>
      </c>
      <c r="F15" s="1867">
        <f t="shared" si="1"/>
        <v>214936</v>
      </c>
      <c r="G15" s="1343" t="s">
        <v>1475</v>
      </c>
      <c r="H15" s="1344"/>
      <c r="I15" s="1344"/>
      <c r="J15" s="1345"/>
      <c r="K15" s="1344"/>
      <c r="L15" s="1344"/>
    </row>
    <row r="16" spans="1:12" s="1091" customFormat="1" ht="19.5" customHeight="1">
      <c r="A16" s="1115"/>
      <c r="B16" s="1115"/>
      <c r="C16" s="1346"/>
      <c r="D16" s="1346"/>
      <c r="E16" s="1346"/>
      <c r="F16" s="1346"/>
      <c r="G16" s="1118"/>
    </row>
    <row r="17" spans="1:13" s="1091" customFormat="1" ht="19.5" customHeight="1">
      <c r="A17" s="1115"/>
      <c r="B17" s="1115"/>
      <c r="C17" s="1346"/>
      <c r="D17" s="1346"/>
      <c r="E17" s="1346"/>
      <c r="F17" s="1346"/>
      <c r="G17" s="1118"/>
    </row>
    <row r="18" spans="1:13" s="1099" customFormat="1" ht="17.25" customHeight="1">
      <c r="A18" s="1126" t="s">
        <v>2308</v>
      </c>
      <c r="B18" s="1108"/>
      <c r="C18" s="1347"/>
      <c r="D18" s="1347"/>
      <c r="E18" s="1106"/>
      <c r="F18" s="2003" t="s">
        <v>1476</v>
      </c>
      <c r="G18" s="2003"/>
      <c r="H18" s="1348" t="s">
        <v>1957</v>
      </c>
      <c r="I18" s="1348"/>
      <c r="J18" s="1348" t="s">
        <v>1958</v>
      </c>
      <c r="K18" s="1348"/>
      <c r="L18" s="1348" t="s">
        <v>1959</v>
      </c>
      <c r="M18" s="1348"/>
    </row>
    <row r="19" spans="1:13" s="1099" customFormat="1" ht="17.25" customHeight="1">
      <c r="A19" s="1126" t="s">
        <v>1477</v>
      </c>
      <c r="B19" s="1108"/>
      <c r="C19" s="1347"/>
      <c r="D19" s="1347"/>
      <c r="E19" s="2011" t="s">
        <v>1478</v>
      </c>
      <c r="F19" s="2011"/>
      <c r="G19" s="2011"/>
      <c r="H19" s="1349" t="s">
        <v>1960</v>
      </c>
      <c r="I19" s="1349" t="s">
        <v>1961</v>
      </c>
      <c r="J19" s="1349" t="s">
        <v>1960</v>
      </c>
      <c r="K19" s="1349" t="s">
        <v>1961</v>
      </c>
      <c r="L19" s="1349" t="s">
        <v>1960</v>
      </c>
      <c r="M19" s="1349" t="s">
        <v>1961</v>
      </c>
    </row>
    <row r="20" spans="1:13" s="1099" customFormat="1" ht="17.25" customHeight="1">
      <c r="A20" s="1105"/>
      <c r="B20" s="1108"/>
      <c r="C20" s="1108"/>
      <c r="D20" s="1108"/>
      <c r="E20" s="1108"/>
      <c r="F20" s="1108"/>
      <c r="G20" s="1127"/>
      <c r="H20" s="1339">
        <v>35798</v>
      </c>
      <c r="I20" s="1339">
        <v>4250</v>
      </c>
      <c r="J20" s="1339">
        <v>70589</v>
      </c>
      <c r="K20" s="1339">
        <v>10776</v>
      </c>
      <c r="L20" s="1339">
        <v>83737</v>
      </c>
      <c r="M20" s="1339">
        <v>30599</v>
      </c>
    </row>
    <row r="21" spans="1:13" s="1320" customFormat="1" ht="15" customHeight="1">
      <c r="A21" s="1350" t="s">
        <v>1479</v>
      </c>
      <c r="B21" s="1094" t="s">
        <v>2309</v>
      </c>
      <c r="C21" s="1094" t="s">
        <v>1865</v>
      </c>
      <c r="D21" s="1094" t="s">
        <v>1768</v>
      </c>
      <c r="E21" s="1779" t="s">
        <v>1567</v>
      </c>
      <c r="F21" s="1779" t="s">
        <v>4</v>
      </c>
      <c r="G21" s="1128" t="s">
        <v>1480</v>
      </c>
      <c r="H21" s="1351">
        <v>35798</v>
      </c>
      <c r="I21" s="1351">
        <v>4250</v>
      </c>
      <c r="J21" s="1351">
        <v>70589</v>
      </c>
      <c r="K21" s="1351">
        <v>10776</v>
      </c>
      <c r="L21" s="1351">
        <v>83737</v>
      </c>
      <c r="M21" s="1351">
        <v>30599</v>
      </c>
    </row>
    <row r="22" spans="1:13" s="1320" customFormat="1" ht="7.5" customHeight="1">
      <c r="A22" s="1352"/>
      <c r="C22" s="1352"/>
      <c r="D22" s="1352"/>
      <c r="E22" s="1352"/>
      <c r="F22" s="1353"/>
      <c r="G22" s="1354"/>
      <c r="H22" s="1344">
        <v>35798</v>
      </c>
      <c r="I22" s="1344">
        <v>4250</v>
      </c>
      <c r="J22" s="1344">
        <v>70589</v>
      </c>
      <c r="K22" s="1344">
        <v>10776</v>
      </c>
      <c r="L22" s="1344">
        <v>83737</v>
      </c>
      <c r="M22" s="1344">
        <v>30599</v>
      </c>
    </row>
    <row r="23" spans="1:13" s="1359" customFormat="1" ht="16.149999999999999" customHeight="1">
      <c r="A23" s="1355" t="s">
        <v>1481</v>
      </c>
      <c r="B23" s="1356"/>
      <c r="C23" s="1356"/>
      <c r="D23" s="1356"/>
      <c r="E23" s="1356"/>
      <c r="F23" s="1357"/>
      <c r="G23" s="1358" t="s">
        <v>767</v>
      </c>
      <c r="J23" s="1360"/>
      <c r="K23" s="1361"/>
    </row>
    <row r="24" spans="1:13" s="1359" customFormat="1" ht="13" customHeight="1">
      <c r="A24" s="1362" t="s">
        <v>1482</v>
      </c>
      <c r="B24" s="1363">
        <v>25232</v>
      </c>
      <c r="C24" s="1363">
        <v>26517</v>
      </c>
      <c r="D24" s="1363">
        <v>24297</v>
      </c>
      <c r="E24" s="1363">
        <v>30013</v>
      </c>
      <c r="F24" s="1363">
        <v>35798</v>
      </c>
      <c r="G24" s="1364" t="s">
        <v>1483</v>
      </c>
      <c r="J24" s="1360"/>
      <c r="K24" s="1361"/>
    </row>
    <row r="25" spans="1:13" s="1359" customFormat="1" ht="13" customHeight="1">
      <c r="A25" s="1365" t="s">
        <v>218</v>
      </c>
      <c r="B25" s="1366">
        <v>3050</v>
      </c>
      <c r="C25" s="1366">
        <v>3320</v>
      </c>
      <c r="D25" s="1366">
        <v>3366</v>
      </c>
      <c r="E25" s="1366">
        <v>3774</v>
      </c>
      <c r="F25" s="1366">
        <v>4250</v>
      </c>
      <c r="G25" s="1368" t="s">
        <v>1962</v>
      </c>
      <c r="J25" s="1360"/>
      <c r="K25" s="1361"/>
    </row>
    <row r="26" spans="1:13" s="1370" customFormat="1" ht="13" customHeight="1">
      <c r="A26" s="1365" t="s">
        <v>1484</v>
      </c>
      <c r="B26" s="1363">
        <v>17775</v>
      </c>
      <c r="C26" s="1363">
        <v>15644</v>
      </c>
      <c r="D26" s="1363">
        <v>18147</v>
      </c>
      <c r="E26" s="1363">
        <v>22421</v>
      </c>
      <c r="F26" s="1363">
        <v>22348</v>
      </c>
      <c r="G26" s="1369" t="s">
        <v>1485</v>
      </c>
      <c r="J26" s="1360"/>
      <c r="K26" s="1361"/>
    </row>
    <row r="27" spans="1:13" s="1359" customFormat="1" ht="13" customHeight="1">
      <c r="A27" s="1365" t="s">
        <v>218</v>
      </c>
      <c r="B27" s="1366">
        <v>2022</v>
      </c>
      <c r="C27" s="1366">
        <v>2145</v>
      </c>
      <c r="D27" s="1366">
        <v>2081</v>
      </c>
      <c r="E27" s="1366">
        <v>2659</v>
      </c>
      <c r="F27" s="1371" t="s">
        <v>242</v>
      </c>
      <c r="G27" s="1368" t="s">
        <v>1962</v>
      </c>
      <c r="J27" s="1345"/>
      <c r="K27" s="1344"/>
    </row>
    <row r="28" spans="1:13" s="1359" customFormat="1" ht="13" customHeight="1">
      <c r="A28" s="1372"/>
      <c r="B28" s="1373"/>
      <c r="C28" s="1373"/>
      <c r="D28" s="1373"/>
      <c r="E28" s="1374"/>
      <c r="F28" s="1375"/>
      <c r="G28" s="1373"/>
    </row>
    <row r="29" spans="1:13" s="1370" customFormat="1" ht="15.65" customHeight="1">
      <c r="A29" s="1355" t="s">
        <v>1486</v>
      </c>
      <c r="B29" s="1376"/>
      <c r="C29" s="1376"/>
      <c r="D29" s="1376"/>
      <c r="E29" s="1376"/>
      <c r="F29" s="1377"/>
      <c r="G29" s="1358" t="s">
        <v>1487</v>
      </c>
      <c r="J29" s="1378"/>
    </row>
    <row r="30" spans="1:13" s="1359" customFormat="1" ht="13" customHeight="1">
      <c r="A30" s="1362" t="s">
        <v>1482</v>
      </c>
      <c r="B30" s="1363">
        <v>55940</v>
      </c>
      <c r="C30" s="1363">
        <v>44168</v>
      </c>
      <c r="D30" s="1363">
        <v>46350</v>
      </c>
      <c r="E30" s="1363">
        <v>60167</v>
      </c>
      <c r="F30" s="1363">
        <v>70589</v>
      </c>
      <c r="G30" s="1364" t="s">
        <v>1483</v>
      </c>
    </row>
    <row r="31" spans="1:13" s="1359" customFormat="1" ht="13" customHeight="1">
      <c r="A31" s="1365" t="s">
        <v>218</v>
      </c>
      <c r="B31" s="1366">
        <v>9737</v>
      </c>
      <c r="C31" s="1366">
        <v>7610</v>
      </c>
      <c r="D31" s="1366">
        <v>7379</v>
      </c>
      <c r="E31" s="1366">
        <v>10351</v>
      </c>
      <c r="F31" s="1366">
        <v>10776</v>
      </c>
      <c r="G31" s="1370" t="s">
        <v>1962</v>
      </c>
      <c r="H31" s="1378"/>
      <c r="I31" s="1125"/>
      <c r="J31" s="1379"/>
      <c r="K31" s="1379"/>
    </row>
    <row r="32" spans="1:13" s="1378" customFormat="1" ht="13" customHeight="1">
      <c r="A32" s="1362" t="s">
        <v>1484</v>
      </c>
      <c r="B32" s="1363">
        <v>10258</v>
      </c>
      <c r="C32" s="1363">
        <v>25719</v>
      </c>
      <c r="D32" s="1363">
        <v>29923</v>
      </c>
      <c r="E32" s="1363">
        <v>33088</v>
      </c>
      <c r="F32" s="1363">
        <v>34078</v>
      </c>
      <c r="G32" s="1364" t="s">
        <v>1485</v>
      </c>
    </row>
    <row r="33" spans="1:7" s="1378" customFormat="1" ht="13" customHeight="1">
      <c r="A33" s="1365" t="s">
        <v>218</v>
      </c>
      <c r="B33" s="1366">
        <v>1768</v>
      </c>
      <c r="C33" s="1366">
        <v>4588</v>
      </c>
      <c r="D33" s="1366">
        <v>5759</v>
      </c>
      <c r="E33" s="1366">
        <v>6175</v>
      </c>
      <c r="F33" s="1371" t="s">
        <v>242</v>
      </c>
      <c r="G33" s="1368" t="s">
        <v>1962</v>
      </c>
    </row>
    <row r="34" spans="1:7" s="1378" customFormat="1" ht="13" customHeight="1">
      <c r="A34" s="1367"/>
      <c r="B34" s="1370"/>
      <c r="C34" s="1370"/>
      <c r="D34" s="1370"/>
      <c r="E34" s="1380"/>
      <c r="F34" s="1381"/>
      <c r="G34" s="1370"/>
    </row>
    <row r="35" spans="1:7" s="1378" customFormat="1" ht="16.899999999999999" customHeight="1">
      <c r="A35" s="1355" t="s">
        <v>1488</v>
      </c>
      <c r="B35" s="1376"/>
      <c r="C35" s="1376"/>
      <c r="D35" s="1376"/>
      <c r="E35" s="1382"/>
      <c r="F35" s="1383"/>
      <c r="G35" s="1358" t="s">
        <v>1489</v>
      </c>
    </row>
    <row r="36" spans="1:7" s="1378" customFormat="1" ht="13" customHeight="1">
      <c r="A36" s="1362" t="s">
        <v>1482</v>
      </c>
      <c r="B36" s="1363">
        <v>55404</v>
      </c>
      <c r="C36" s="1363">
        <v>57378</v>
      </c>
      <c r="D36" s="1363">
        <v>62159</v>
      </c>
      <c r="E36" s="1363">
        <v>70262</v>
      </c>
      <c r="F36" s="1363">
        <v>83737</v>
      </c>
      <c r="G36" s="1364" t="s">
        <v>1483</v>
      </c>
    </row>
    <row r="37" spans="1:7" s="1378" customFormat="1" ht="13" customHeight="1">
      <c r="A37" s="1365" t="s">
        <v>218</v>
      </c>
      <c r="B37" s="1366">
        <v>20859</v>
      </c>
      <c r="C37" s="1366">
        <v>20563</v>
      </c>
      <c r="D37" s="1366">
        <v>22261</v>
      </c>
      <c r="E37" s="1366">
        <v>26594</v>
      </c>
      <c r="F37" s="1366">
        <v>30599</v>
      </c>
      <c r="G37" s="1368" t="s">
        <v>1962</v>
      </c>
    </row>
    <row r="38" spans="1:7" s="1378" customFormat="1" ht="13" customHeight="1">
      <c r="A38" s="1362" t="s">
        <v>1484</v>
      </c>
      <c r="B38" s="1363">
        <v>18090</v>
      </c>
      <c r="C38" s="1363">
        <v>30160</v>
      </c>
      <c r="D38" s="1363">
        <v>23149</v>
      </c>
      <c r="E38" s="1363">
        <v>30080</v>
      </c>
      <c r="F38" s="1363">
        <v>32687</v>
      </c>
      <c r="G38" s="1364" t="s">
        <v>1485</v>
      </c>
    </row>
    <row r="39" spans="1:7" s="1378" customFormat="1" ht="13" customHeight="1">
      <c r="A39" s="1365" t="s">
        <v>218</v>
      </c>
      <c r="B39" s="1366">
        <v>6449</v>
      </c>
      <c r="C39" s="1366">
        <v>11181</v>
      </c>
      <c r="D39" s="1366">
        <v>9529</v>
      </c>
      <c r="E39" s="1366">
        <v>11052</v>
      </c>
      <c r="F39" s="1371" t="s">
        <v>242</v>
      </c>
      <c r="G39" s="1368" t="s">
        <v>1962</v>
      </c>
    </row>
    <row r="40" spans="1:7" s="1385" customFormat="1" ht="13" customHeight="1">
      <c r="A40" s="1370"/>
      <c r="B40" s="1370"/>
      <c r="C40" s="1370"/>
      <c r="D40" s="1370"/>
      <c r="E40" s="1380"/>
      <c r="F40" s="1384"/>
      <c r="G40" s="1370"/>
    </row>
    <row r="41" spans="1:7" s="1378" customFormat="1" ht="14">
      <c r="A41" s="1355" t="s">
        <v>1490</v>
      </c>
      <c r="B41" s="1376"/>
      <c r="C41" s="1376"/>
      <c r="D41" s="1376"/>
      <c r="E41" s="1382"/>
      <c r="F41" s="1383"/>
      <c r="G41" s="1358" t="s">
        <v>1491</v>
      </c>
    </row>
    <row r="42" spans="1:7" s="1378" customFormat="1" ht="14">
      <c r="A42" s="1362" t="s">
        <v>1482</v>
      </c>
      <c r="B42" s="1363">
        <v>120643</v>
      </c>
      <c r="C42" s="1363">
        <v>120063</v>
      </c>
      <c r="D42" s="1363">
        <v>113595</v>
      </c>
      <c r="E42" s="1363">
        <v>114636</v>
      </c>
      <c r="F42" s="1363">
        <v>117440</v>
      </c>
      <c r="G42" s="1364" t="s">
        <v>1483</v>
      </c>
    </row>
    <row r="43" spans="1:7" s="1378" customFormat="1" ht="13" customHeight="1">
      <c r="A43" s="1365" t="s">
        <v>218</v>
      </c>
      <c r="B43" s="1366">
        <v>53750</v>
      </c>
      <c r="C43" s="1366">
        <v>54418</v>
      </c>
      <c r="D43" s="1366">
        <v>52785</v>
      </c>
      <c r="E43" s="1366">
        <v>53836</v>
      </c>
      <c r="F43" s="1366">
        <v>53150</v>
      </c>
      <c r="G43" s="1368" t="s">
        <v>1962</v>
      </c>
    </row>
    <row r="44" spans="1:7" s="1378" customFormat="1" ht="13" customHeight="1">
      <c r="A44" s="1362" t="s">
        <v>1484</v>
      </c>
      <c r="B44" s="1363">
        <v>34403</v>
      </c>
      <c r="C44" s="1363">
        <v>49900</v>
      </c>
      <c r="D44" s="1363">
        <v>40223</v>
      </c>
      <c r="E44" s="1363">
        <v>40971</v>
      </c>
      <c r="F44" s="1363">
        <v>41336</v>
      </c>
      <c r="G44" s="1364" t="s">
        <v>1485</v>
      </c>
    </row>
    <row r="45" spans="1:7" s="1359" customFormat="1" ht="13" customHeight="1">
      <c r="A45" s="1365" t="s">
        <v>218</v>
      </c>
      <c r="B45" s="1366">
        <v>17003</v>
      </c>
      <c r="C45" s="1366">
        <v>24381</v>
      </c>
      <c r="D45" s="1366">
        <v>27636</v>
      </c>
      <c r="E45" s="1366">
        <v>25264</v>
      </c>
      <c r="F45" s="1371" t="s">
        <v>242</v>
      </c>
      <c r="G45" s="1368" t="s">
        <v>1962</v>
      </c>
    </row>
    <row r="46" spans="1:7" s="1359" customFormat="1" ht="13" customHeight="1">
      <c r="A46" s="1365"/>
      <c r="B46" s="1366"/>
      <c r="C46" s="1366"/>
      <c r="D46" s="1366"/>
      <c r="E46" s="1366"/>
      <c r="F46" s="1371"/>
      <c r="G46" s="1368"/>
    </row>
    <row r="47" spans="1:7" s="1359" customFormat="1" ht="13" customHeight="1">
      <c r="A47" s="1355" t="s">
        <v>1492</v>
      </c>
      <c r="B47" s="1356"/>
      <c r="C47" s="1356"/>
      <c r="D47" s="1356"/>
      <c r="E47" s="1356"/>
      <c r="F47" s="1383"/>
      <c r="G47" s="1358" t="s">
        <v>1493</v>
      </c>
    </row>
    <row r="48" spans="1:7" s="1378" customFormat="1" ht="13" customHeight="1">
      <c r="A48" s="1362" t="s">
        <v>1482</v>
      </c>
      <c r="B48" s="1363">
        <f>B24+B30+B36+B42</f>
        <v>257219</v>
      </c>
      <c r="C48" s="1363">
        <f>C42+C36+C30+C24</f>
        <v>248126</v>
      </c>
      <c r="D48" s="1363">
        <v>246401</v>
      </c>
      <c r="E48" s="1363">
        <f t="shared" ref="E48:F50" si="2">E42+E36+E30+E24</f>
        <v>275078</v>
      </c>
      <c r="F48" s="1363">
        <f t="shared" si="2"/>
        <v>307564</v>
      </c>
      <c r="G48" s="1364" t="s">
        <v>1483</v>
      </c>
    </row>
    <row r="49" spans="1:7" s="1378" customFormat="1" ht="13" customHeight="1">
      <c r="A49" s="1365" t="s">
        <v>218</v>
      </c>
      <c r="B49" s="1363">
        <f>B25+B31+B37+B43</f>
        <v>87396</v>
      </c>
      <c r="C49" s="1366">
        <f>C43+C37+C31+C25</f>
        <v>85911</v>
      </c>
      <c r="D49" s="1366">
        <v>85791</v>
      </c>
      <c r="E49" s="1366">
        <f t="shared" si="2"/>
        <v>94555</v>
      </c>
      <c r="F49" s="1366">
        <f t="shared" si="2"/>
        <v>98775</v>
      </c>
      <c r="G49" s="1368" t="s">
        <v>1962</v>
      </c>
    </row>
    <row r="50" spans="1:7" s="1359" customFormat="1" ht="13" customHeight="1">
      <c r="A50" s="1362" t="s">
        <v>1484</v>
      </c>
      <c r="B50" s="1363">
        <f>B26+B32+B38+B44</f>
        <v>80526</v>
      </c>
      <c r="C50" s="1363">
        <v>121423</v>
      </c>
      <c r="D50" s="1363">
        <f>SUM(D26+D32+D38+D44)</f>
        <v>111442</v>
      </c>
      <c r="E50" s="1363">
        <f t="shared" si="2"/>
        <v>126560</v>
      </c>
      <c r="F50" s="1363">
        <f t="shared" si="2"/>
        <v>130449</v>
      </c>
      <c r="G50" s="1386" t="s">
        <v>1485</v>
      </c>
    </row>
    <row r="51" spans="1:7" s="1378" customFormat="1" ht="13" customHeight="1">
      <c r="A51" s="1365" t="s">
        <v>218</v>
      </c>
      <c r="B51" s="1366">
        <f>B27+B33+B39+B45</f>
        <v>27242</v>
      </c>
      <c r="C51" s="1366">
        <f>C27+C33+C39+C45</f>
        <v>42295</v>
      </c>
      <c r="D51" s="1366">
        <f>D27+D33+D39+D45</f>
        <v>45005</v>
      </c>
      <c r="E51" s="1366">
        <f>E45+E39+E33+E27</f>
        <v>45150</v>
      </c>
      <c r="F51" s="1371" t="s">
        <v>242</v>
      </c>
      <c r="G51" s="1368" t="s">
        <v>1962</v>
      </c>
    </row>
    <row r="52" spans="1:7" s="1378" customFormat="1" ht="13" customHeight="1">
      <c r="A52" s="1370"/>
      <c r="C52" s="1370"/>
      <c r="D52" s="1370"/>
      <c r="E52" s="1370"/>
      <c r="F52" s="1370"/>
      <c r="G52" s="1370"/>
    </row>
    <row r="53" spans="1:7" s="1378" customFormat="1" ht="13" customHeight="1">
      <c r="A53" s="1387"/>
      <c r="B53" s="1388"/>
      <c r="C53" s="1389"/>
      <c r="D53" s="1389"/>
      <c r="E53" s="1389"/>
      <c r="F53" s="1389"/>
      <c r="G53" s="1390"/>
    </row>
    <row r="54" spans="1:7" s="1378" customFormat="1">
      <c r="A54" s="1389"/>
      <c r="B54" s="1389"/>
      <c r="C54" s="1389"/>
      <c r="D54" s="1389"/>
      <c r="E54" s="1389"/>
      <c r="F54" s="1389"/>
      <c r="G54" s="1389"/>
    </row>
    <row r="55" spans="1:7" s="1378" customFormat="1">
      <c r="A55" s="1389"/>
      <c r="B55" s="1389"/>
      <c r="C55" s="1389"/>
      <c r="D55" s="1389"/>
      <c r="E55" s="1389"/>
      <c r="F55" s="1389"/>
      <c r="G55" s="1389"/>
    </row>
    <row r="56" spans="1:7" s="1378" customFormat="1">
      <c r="A56" s="1389"/>
      <c r="B56" s="1389"/>
      <c r="C56" s="1389"/>
      <c r="D56" s="1389"/>
      <c r="E56" s="1389"/>
      <c r="F56" s="1389"/>
      <c r="G56" s="1389"/>
    </row>
    <row r="57" spans="1:7" s="1378" customFormat="1">
      <c r="A57" s="1389"/>
      <c r="B57" s="1389"/>
      <c r="C57" s="1389"/>
      <c r="D57" s="1389"/>
      <c r="E57" s="1389"/>
      <c r="F57" s="1389"/>
      <c r="G57" s="1389"/>
    </row>
    <row r="58" spans="1:7" s="1378" customFormat="1">
      <c r="A58" s="1389"/>
      <c r="B58" s="1389"/>
      <c r="C58" s="1389"/>
      <c r="D58" s="1389"/>
      <c r="E58" s="1389"/>
      <c r="F58" s="1389"/>
      <c r="G58" s="1389"/>
    </row>
    <row r="59" spans="1:7" s="1378" customFormat="1">
      <c r="A59" s="1389"/>
      <c r="B59" s="1389"/>
      <c r="C59" s="1389"/>
      <c r="D59" s="1389"/>
      <c r="E59" s="1389"/>
      <c r="F59" s="1389"/>
      <c r="G59" s="1389"/>
    </row>
    <row r="60" spans="1:7" s="1378" customFormat="1" ht="12.75" customHeight="1">
      <c r="A60" s="1389"/>
      <c r="B60" s="1389"/>
      <c r="C60" s="1389"/>
      <c r="D60" s="1389"/>
      <c r="E60" s="1389"/>
      <c r="F60" s="1389"/>
      <c r="G60" s="1389"/>
    </row>
    <row r="61" spans="1:7" s="1378" customFormat="1" ht="12.75" customHeight="1">
      <c r="A61" s="1391" t="s">
        <v>1953</v>
      </c>
      <c r="B61" s="1391"/>
      <c r="C61" s="1391"/>
      <c r="D61" s="1389"/>
      <c r="E61" s="1389"/>
      <c r="F61" s="1389"/>
      <c r="G61" s="1326" t="s">
        <v>1954</v>
      </c>
    </row>
    <row r="62" spans="1:7" ht="12.75" customHeight="1">
      <c r="A62" s="1121" t="s">
        <v>1494</v>
      </c>
      <c r="G62" s="1327" t="s">
        <v>1495</v>
      </c>
    </row>
    <row r="63" spans="1:7" ht="12.75" customHeight="1"/>
    <row r="64" spans="1:7" ht="12.75" customHeight="1"/>
    <row r="65" ht="12.75" customHeight="1"/>
  </sheetData>
  <mergeCells count="5">
    <mergeCell ref="F3:G3"/>
    <mergeCell ref="F4:G4"/>
    <mergeCell ref="E5:G5"/>
    <mergeCell ref="F18:G18"/>
    <mergeCell ref="E19:G19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syncVertical="1" syncRef="A13">
    <tabColor rgb="FFFFFF00"/>
  </sheetPr>
  <dimension ref="A1:J52"/>
  <sheetViews>
    <sheetView showGridLines="0" view="pageLayout" topLeftCell="A13" zoomScale="80" zoomScalePageLayoutView="80" workbookViewId="0">
      <selection activeCell="F15" sqref="F15"/>
    </sheetView>
  </sheetViews>
  <sheetFormatPr defaultColWidth="11" defaultRowHeight="13"/>
  <cols>
    <col min="1" max="1" width="26.453125" style="1123" customWidth="1"/>
    <col min="2" max="2" width="8.1796875" style="1123" customWidth="1"/>
    <col min="3" max="3" width="7.26953125" style="1123" customWidth="1"/>
    <col min="4" max="4" width="7.81640625" style="1123" customWidth="1"/>
    <col min="5" max="5" width="7.1796875" style="1123" customWidth="1"/>
    <col min="6" max="6" width="7.7265625" style="1123" customWidth="1"/>
    <col min="7" max="7" width="9.26953125" style="1123" customWidth="1"/>
    <col min="8" max="8" width="8.7265625" style="1123" customWidth="1"/>
    <col min="9" max="9" width="7.81640625" style="1123" customWidth="1"/>
    <col min="10" max="10" width="22.1796875" style="1134" customWidth="1"/>
    <col min="11" max="16384" width="11" style="1134"/>
  </cols>
  <sheetData>
    <row r="1" spans="1:10" s="1132" customFormat="1" ht="24.75" customHeight="1">
      <c r="A1" s="1129" t="s">
        <v>1445</v>
      </c>
      <c r="B1" s="1130"/>
      <c r="C1" s="1130"/>
      <c r="D1" s="1130"/>
      <c r="E1" s="1130"/>
      <c r="F1" s="1130"/>
      <c r="G1" s="1130"/>
      <c r="H1" s="1130"/>
      <c r="I1" s="1130"/>
      <c r="J1" s="1131" t="s">
        <v>1446</v>
      </c>
    </row>
    <row r="2" spans="1:10" ht="19.5" customHeight="1">
      <c r="A2" s="1119" t="s">
        <v>263</v>
      </c>
      <c r="J2" s="1133"/>
    </row>
    <row r="3" spans="1:10" s="1136" customFormat="1" ht="19.5" customHeight="1">
      <c r="A3" s="1112" t="s">
        <v>1496</v>
      </c>
      <c r="B3" s="1135"/>
      <c r="C3" s="1135"/>
      <c r="D3" s="1135"/>
      <c r="E3" s="1135"/>
      <c r="F3" s="1135"/>
      <c r="G3" s="2008" t="s">
        <v>1497</v>
      </c>
      <c r="H3" s="2015"/>
      <c r="I3" s="2015"/>
      <c r="J3" s="2015"/>
    </row>
    <row r="4" spans="1:10" s="1136" customFormat="1" ht="19.5" customHeight="1">
      <c r="A4" s="1112" t="s">
        <v>1498</v>
      </c>
      <c r="B4" s="1135"/>
      <c r="C4" s="1135"/>
      <c r="D4" s="1135"/>
      <c r="E4" s="1135"/>
      <c r="F4" s="2009" t="s">
        <v>1499</v>
      </c>
      <c r="G4" s="2009"/>
      <c r="H4" s="2009"/>
      <c r="I4" s="2009"/>
      <c r="J4" s="2009"/>
    </row>
    <row r="5" spans="1:10" s="1136" customFormat="1" ht="16.5" customHeight="1">
      <c r="A5" s="1112"/>
      <c r="B5" s="1135"/>
      <c r="C5" s="1135"/>
      <c r="D5" s="1135"/>
      <c r="E5" s="1135"/>
      <c r="F5" s="1135"/>
      <c r="G5" s="1135"/>
      <c r="H5" s="1135"/>
      <c r="I5" s="1135"/>
      <c r="J5" s="1310" t="s">
        <v>1965</v>
      </c>
    </row>
    <row r="6" spans="1:10" s="1136" customFormat="1" ht="16.5" customHeight="1">
      <c r="A6" s="1112"/>
      <c r="B6" s="1135"/>
      <c r="C6" s="1135"/>
      <c r="D6" s="1135"/>
      <c r="E6" s="1135"/>
      <c r="F6" s="1135"/>
      <c r="G6" s="1135"/>
      <c r="H6" s="1135"/>
      <c r="I6" s="1135"/>
      <c r="J6" s="1137"/>
    </row>
    <row r="7" spans="1:10" s="1136" customFormat="1" ht="16.5" customHeight="1">
      <c r="A7" s="1780" t="s">
        <v>2309</v>
      </c>
      <c r="J7" s="1781" t="s">
        <v>2310</v>
      </c>
    </row>
    <row r="8" spans="1:10" s="1139" customFormat="1" ht="13.5" customHeight="1">
      <c r="A8" s="1401"/>
      <c r="B8" s="1136"/>
      <c r="C8" s="1136"/>
      <c r="D8" s="1136"/>
      <c r="E8" s="1136"/>
      <c r="F8" s="1136"/>
      <c r="G8" s="1136"/>
      <c r="H8" s="1136"/>
      <c r="I8" s="1136"/>
      <c r="J8" s="10"/>
    </row>
    <row r="9" spans="1:10" s="1139" customFormat="1" ht="13.5" customHeight="1">
      <c r="A9" s="1401"/>
      <c r="B9" s="1116"/>
      <c r="C9" s="1311" t="s">
        <v>1500</v>
      </c>
      <c r="D9" s="1116"/>
      <c r="E9" s="1311" t="s">
        <v>1501</v>
      </c>
      <c r="F9" s="1116"/>
      <c r="G9" s="1311" t="s">
        <v>1502</v>
      </c>
      <c r="H9" s="2012" t="s">
        <v>1503</v>
      </c>
      <c r="I9" s="2013"/>
      <c r="J9" s="10"/>
    </row>
    <row r="10" spans="1:10" s="1139" customFormat="1" ht="13.5" customHeight="1">
      <c r="A10" s="1122"/>
      <c r="B10" s="1115" t="s">
        <v>1761</v>
      </c>
      <c r="C10" s="1138"/>
      <c r="D10" s="1138" t="s">
        <v>1504</v>
      </c>
      <c r="E10" s="1138"/>
      <c r="F10" s="1138" t="s">
        <v>1505</v>
      </c>
      <c r="G10" s="1138"/>
      <c r="H10" s="2014" t="s">
        <v>1506</v>
      </c>
      <c r="I10" s="2014"/>
    </row>
    <row r="11" spans="1:10" s="1139" customFormat="1" ht="13.5" customHeight="1">
      <c r="A11" s="1122"/>
      <c r="B11" s="1117" t="s">
        <v>16</v>
      </c>
      <c r="C11" s="1117" t="s">
        <v>1507</v>
      </c>
      <c r="D11" s="1117" t="s">
        <v>16</v>
      </c>
      <c r="E11" s="1117" t="s">
        <v>1507</v>
      </c>
      <c r="F11" s="1117" t="s">
        <v>16</v>
      </c>
      <c r="G11" s="1117" t="s">
        <v>1507</v>
      </c>
      <c r="H11" s="1117" t="s">
        <v>16</v>
      </c>
      <c r="I11" s="1117" t="s">
        <v>1507</v>
      </c>
      <c r="J11" s="1116"/>
    </row>
    <row r="12" spans="1:10" s="1139" customFormat="1" ht="13.15" customHeight="1">
      <c r="B12" s="1117" t="s">
        <v>1464</v>
      </c>
      <c r="C12" s="1117" t="s">
        <v>1508</v>
      </c>
      <c r="D12" s="1117" t="s">
        <v>1464</v>
      </c>
      <c r="E12" s="1117" t="s">
        <v>1508</v>
      </c>
      <c r="F12" s="1117" t="s">
        <v>1464</v>
      </c>
      <c r="G12" s="1117" t="s">
        <v>1508</v>
      </c>
      <c r="H12" s="1117" t="s">
        <v>1464</v>
      </c>
      <c r="I12" s="1117" t="s">
        <v>1508</v>
      </c>
      <c r="J12" s="1140"/>
    </row>
    <row r="13" spans="1:10" s="1141" customFormat="1" ht="21.75" customHeight="1">
      <c r="A13" s="1139"/>
      <c r="B13" s="1117"/>
      <c r="C13" s="1117"/>
      <c r="D13" s="1117"/>
      <c r="E13" s="1117"/>
      <c r="F13" s="1117"/>
      <c r="G13" s="1117"/>
      <c r="H13" s="1117"/>
      <c r="I13" s="1117"/>
      <c r="J13" s="1140"/>
    </row>
    <row r="14" spans="1:10" s="1141" customFormat="1" ht="21.75" customHeight="1">
      <c r="A14" s="1240" t="s">
        <v>2550</v>
      </c>
      <c r="B14" s="656">
        <v>10100</v>
      </c>
      <c r="C14" s="656">
        <v>2818</v>
      </c>
      <c r="D14" s="656">
        <v>5172</v>
      </c>
      <c r="E14" s="656">
        <v>909</v>
      </c>
      <c r="F14" s="656">
        <v>5349</v>
      </c>
      <c r="G14" s="656">
        <v>748</v>
      </c>
      <c r="H14" s="656">
        <v>3046</v>
      </c>
      <c r="I14" s="656">
        <v>1070</v>
      </c>
      <c r="J14" s="1396" t="s">
        <v>713</v>
      </c>
    </row>
    <row r="15" spans="1:10" s="1141" customFormat="1" ht="21.75" customHeight="1">
      <c r="A15" s="1240" t="s">
        <v>2443</v>
      </c>
      <c r="B15" s="656">
        <v>4855</v>
      </c>
      <c r="C15" s="656">
        <v>915</v>
      </c>
      <c r="D15" s="656">
        <v>2101</v>
      </c>
      <c r="E15" s="656">
        <v>180</v>
      </c>
      <c r="F15" s="656">
        <v>2393</v>
      </c>
      <c r="G15" s="656">
        <v>254</v>
      </c>
      <c r="H15" s="656">
        <v>1614</v>
      </c>
      <c r="I15" s="656">
        <v>207</v>
      </c>
      <c r="J15" s="1400" t="s">
        <v>2438</v>
      </c>
    </row>
    <row r="16" spans="1:10" s="1141" customFormat="1" ht="21.75" customHeight="1">
      <c r="A16" s="1240" t="s">
        <v>2444</v>
      </c>
      <c r="B16" s="656">
        <v>759</v>
      </c>
      <c r="C16" s="656">
        <v>62</v>
      </c>
      <c r="D16" s="656">
        <v>364</v>
      </c>
      <c r="E16" s="656">
        <v>11</v>
      </c>
      <c r="F16" s="656">
        <v>293</v>
      </c>
      <c r="G16" s="656">
        <v>56</v>
      </c>
      <c r="H16" s="656">
        <v>34</v>
      </c>
      <c r="I16" s="656">
        <v>6</v>
      </c>
      <c r="J16" s="1396" t="s">
        <v>205</v>
      </c>
    </row>
    <row r="17" spans="1:10" s="1141" customFormat="1" ht="21.75" customHeight="1">
      <c r="A17" s="1240" t="s">
        <v>2442</v>
      </c>
      <c r="B17" s="656">
        <v>17421</v>
      </c>
      <c r="C17" s="656">
        <v>4932</v>
      </c>
      <c r="D17" s="656">
        <v>7377</v>
      </c>
      <c r="E17" s="656">
        <v>1287</v>
      </c>
      <c r="F17" s="656">
        <v>8461</v>
      </c>
      <c r="G17" s="656">
        <v>1720</v>
      </c>
      <c r="H17" s="656">
        <v>5167</v>
      </c>
      <c r="I17" s="656">
        <v>1751</v>
      </c>
      <c r="J17" s="1396" t="s">
        <v>2439</v>
      </c>
    </row>
    <row r="18" spans="1:10" s="1141" customFormat="1" ht="21.75" customHeight="1">
      <c r="A18" s="1240" t="s">
        <v>2551</v>
      </c>
      <c r="B18" s="656">
        <v>41638</v>
      </c>
      <c r="C18" s="656">
        <v>9083</v>
      </c>
      <c r="D18" s="656">
        <v>18261</v>
      </c>
      <c r="E18" s="656">
        <v>4782</v>
      </c>
      <c r="F18" s="656">
        <v>13551</v>
      </c>
      <c r="G18" s="656">
        <v>2404</v>
      </c>
      <c r="H18" s="656">
        <v>6419</v>
      </c>
      <c r="I18" s="656">
        <v>2413</v>
      </c>
      <c r="J18" s="1396" t="s">
        <v>122</v>
      </c>
    </row>
    <row r="19" spans="1:10" s="1141" customFormat="1" ht="21.75" customHeight="1">
      <c r="A19" s="1240" t="s">
        <v>184</v>
      </c>
      <c r="B19" s="656">
        <v>1491</v>
      </c>
      <c r="C19" s="656">
        <v>85</v>
      </c>
      <c r="D19" s="656">
        <v>1396</v>
      </c>
      <c r="E19" s="656">
        <v>32</v>
      </c>
      <c r="F19" s="656">
        <v>1424</v>
      </c>
      <c r="G19" s="656">
        <v>204</v>
      </c>
      <c r="H19" s="656">
        <v>924</v>
      </c>
      <c r="I19" s="656">
        <v>413</v>
      </c>
      <c r="J19" s="1396" t="s">
        <v>1512</v>
      </c>
    </row>
    <row r="20" spans="1:10" s="1141" customFormat="1" ht="21.75" customHeight="1">
      <c r="A20" s="1240" t="s">
        <v>2445</v>
      </c>
      <c r="B20" s="656">
        <v>3956</v>
      </c>
      <c r="C20" s="656">
        <v>386</v>
      </c>
      <c r="D20" s="656">
        <v>1876</v>
      </c>
      <c r="E20" s="656">
        <v>108</v>
      </c>
      <c r="F20" s="656">
        <v>1301</v>
      </c>
      <c r="G20" s="656">
        <v>159</v>
      </c>
      <c r="H20" s="656">
        <v>466</v>
      </c>
      <c r="I20" s="656">
        <v>199</v>
      </c>
      <c r="J20" s="1396" t="s">
        <v>2441</v>
      </c>
    </row>
    <row r="21" spans="1:10" s="1141" customFormat="1" ht="21.75" customHeight="1">
      <c r="A21" s="1240" t="s">
        <v>141</v>
      </c>
      <c r="B21" s="656">
        <v>18049</v>
      </c>
      <c r="C21" s="656">
        <v>7462</v>
      </c>
      <c r="D21" s="656">
        <v>9301</v>
      </c>
      <c r="E21" s="656">
        <v>3166</v>
      </c>
      <c r="F21" s="656">
        <v>6890</v>
      </c>
      <c r="G21" s="656">
        <v>1573</v>
      </c>
      <c r="H21" s="656">
        <v>3190</v>
      </c>
      <c r="I21" s="656">
        <v>1102</v>
      </c>
      <c r="J21" s="1396" t="s">
        <v>1513</v>
      </c>
    </row>
    <row r="22" spans="1:10" s="1141" customFormat="1" ht="21.75" customHeight="1">
      <c r="A22" s="1240" t="s">
        <v>1402</v>
      </c>
      <c r="B22" s="656">
        <v>9623</v>
      </c>
      <c r="C22" s="656">
        <v>1301</v>
      </c>
      <c r="D22" s="656">
        <v>4796</v>
      </c>
      <c r="E22" s="656">
        <v>652</v>
      </c>
      <c r="F22" s="656">
        <v>8077</v>
      </c>
      <c r="G22" s="656">
        <v>1993</v>
      </c>
      <c r="H22" s="656">
        <v>6761</v>
      </c>
      <c r="I22" s="656">
        <v>3824</v>
      </c>
      <c r="J22" s="1396" t="s">
        <v>55</v>
      </c>
    </row>
    <row r="23" spans="1:10" s="1141" customFormat="1" ht="21.75" customHeight="1">
      <c r="A23" s="1240" t="s">
        <v>1405</v>
      </c>
      <c r="B23" s="656">
        <v>35382</v>
      </c>
      <c r="C23" s="656">
        <v>11530</v>
      </c>
      <c r="D23" s="656">
        <v>8404</v>
      </c>
      <c r="E23" s="656">
        <v>2637</v>
      </c>
      <c r="F23" s="656">
        <v>9261</v>
      </c>
      <c r="G23" s="656">
        <v>1769</v>
      </c>
      <c r="H23" s="656">
        <v>7336</v>
      </c>
      <c r="I23" s="656">
        <v>3461</v>
      </c>
      <c r="J23" s="1396" t="s">
        <v>1514</v>
      </c>
    </row>
    <row r="24" spans="1:10" s="1141" customFormat="1" ht="21.75" customHeight="1">
      <c r="A24" s="1240" t="s">
        <v>1515</v>
      </c>
      <c r="B24" s="656">
        <v>12125</v>
      </c>
      <c r="C24" s="656">
        <v>4252</v>
      </c>
      <c r="D24" s="656">
        <v>7081</v>
      </c>
      <c r="E24" s="656">
        <v>1375</v>
      </c>
      <c r="F24" s="656">
        <v>6024</v>
      </c>
      <c r="G24" s="656">
        <v>1068</v>
      </c>
      <c r="H24" s="656">
        <v>4569</v>
      </c>
      <c r="I24" s="656">
        <v>2420</v>
      </c>
      <c r="J24" s="1396" t="s">
        <v>1516</v>
      </c>
    </row>
    <row r="25" spans="1:10" s="1399" customFormat="1" ht="21.75" customHeight="1">
      <c r="A25" s="1240" t="s">
        <v>36</v>
      </c>
      <c r="B25" s="656">
        <v>13102</v>
      </c>
      <c r="C25" s="656">
        <v>5032</v>
      </c>
      <c r="D25" s="656">
        <v>5854</v>
      </c>
      <c r="E25" s="656">
        <v>1440</v>
      </c>
      <c r="F25" s="656">
        <v>5691</v>
      </c>
      <c r="G25" s="656">
        <v>827</v>
      </c>
      <c r="H25" s="656">
        <v>5221</v>
      </c>
      <c r="I25" s="656">
        <v>2649</v>
      </c>
      <c r="J25" s="1396" t="s">
        <v>2440</v>
      </c>
    </row>
    <row r="26" spans="1:10" s="1140" customFormat="1" ht="15.65" customHeight="1">
      <c r="A26" s="1782"/>
      <c r="B26" s="1398"/>
      <c r="C26" s="1397"/>
      <c r="D26" s="1397"/>
      <c r="E26" s="1397"/>
      <c r="F26" s="1397"/>
      <c r="G26" s="1397"/>
      <c r="H26" s="1397"/>
      <c r="I26" s="1397"/>
      <c r="J26" s="1396"/>
    </row>
    <row r="27" spans="1:10" ht="12.75" customHeight="1">
      <c r="A27" s="340" t="s">
        <v>15</v>
      </c>
      <c r="B27" s="651">
        <f t="shared" ref="B27:I27" si="0">SUM(B14:B25)</f>
        <v>168501</v>
      </c>
      <c r="C27" s="651">
        <f t="shared" si="0"/>
        <v>47858</v>
      </c>
      <c r="D27" s="651">
        <f t="shared" si="0"/>
        <v>71983</v>
      </c>
      <c r="E27" s="651">
        <f t="shared" si="0"/>
        <v>16579</v>
      </c>
      <c r="F27" s="651">
        <f t="shared" si="0"/>
        <v>68715</v>
      </c>
      <c r="G27" s="651">
        <f t="shared" si="0"/>
        <v>12775</v>
      </c>
      <c r="H27" s="651">
        <f t="shared" si="0"/>
        <v>44747</v>
      </c>
      <c r="I27" s="651">
        <f t="shared" si="0"/>
        <v>19515</v>
      </c>
      <c r="J27" s="1118" t="s">
        <v>16</v>
      </c>
    </row>
    <row r="28" spans="1:10" ht="12.75" customHeight="1">
      <c r="A28" s="340"/>
      <c r="B28" s="656"/>
      <c r="C28" s="656"/>
      <c r="D28" s="656"/>
      <c r="E28" s="656"/>
      <c r="F28" s="656"/>
      <c r="G28" s="656"/>
      <c r="H28" s="656"/>
      <c r="I28" s="301"/>
      <c r="J28" s="1118"/>
    </row>
    <row r="29" spans="1:10" ht="318.75" customHeight="1">
      <c r="A29" s="1115"/>
      <c r="B29" s="1117"/>
      <c r="C29" s="1117"/>
      <c r="D29" s="1117"/>
      <c r="E29" s="1117"/>
      <c r="F29" s="1117"/>
      <c r="G29" s="1117"/>
      <c r="H29" s="1117"/>
      <c r="I29" s="1117"/>
      <c r="J29" s="1118"/>
    </row>
    <row r="30" spans="1:10" ht="12.75" customHeight="1">
      <c r="A30" s="31" t="s">
        <v>1964</v>
      </c>
      <c r="B30" s="31"/>
      <c r="C30" s="31"/>
      <c r="D30" s="1394"/>
      <c r="E30" s="1394"/>
      <c r="F30" s="1394"/>
      <c r="G30" s="1393"/>
      <c r="H30" s="1393"/>
      <c r="I30" s="1393"/>
      <c r="J30" s="1326" t="s">
        <v>1963</v>
      </c>
    </row>
    <row r="31" spans="1:10" s="1088" customFormat="1">
      <c r="A31" s="1395" t="s">
        <v>1494</v>
      </c>
      <c r="B31" s="1394"/>
      <c r="C31" s="1394"/>
      <c r="D31" s="1394"/>
      <c r="E31" s="1394"/>
      <c r="F31" s="1394"/>
      <c r="G31" s="1393"/>
      <c r="H31" s="1393"/>
      <c r="I31" s="1393"/>
      <c r="J31" s="1327" t="s">
        <v>1495</v>
      </c>
    </row>
    <row r="32" spans="1:10" s="1088" customFormat="1">
      <c r="A32" s="1121"/>
      <c r="B32" s="1086"/>
      <c r="C32" s="1086"/>
      <c r="D32" s="1086"/>
      <c r="E32" s="1086"/>
      <c r="F32" s="1086"/>
    </row>
    <row r="33" spans="1:9" ht="12.75" customHeight="1">
      <c r="A33" s="1392"/>
      <c r="B33" s="1313"/>
      <c r="C33" s="1313"/>
      <c r="D33" s="1313"/>
      <c r="E33" s="1313"/>
      <c r="F33" s="1313"/>
      <c r="G33" s="1313"/>
      <c r="H33" s="1313"/>
      <c r="I33" s="1313"/>
    </row>
    <row r="34" spans="1:9" s="1320" customFormat="1" ht="12.75" customHeight="1">
      <c r="A34" s="1313"/>
    </row>
    <row r="35" spans="1:9" s="1320" customFormat="1" ht="12.75" customHeight="1">
      <c r="A35" s="1313"/>
    </row>
    <row r="36" spans="1:9" ht="12.75" customHeight="1"/>
    <row r="37" spans="1:9" ht="12.75" customHeight="1"/>
    <row r="38" spans="1:9" ht="12.75" customHeight="1"/>
    <row r="52" spans="1:1">
      <c r="A52" s="1313"/>
    </row>
  </sheetData>
  <mergeCells count="4">
    <mergeCell ref="H9:I9"/>
    <mergeCell ref="H10:I10"/>
    <mergeCell ref="G3:J3"/>
    <mergeCell ref="F4:J4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 syncVertical="1" syncRef="A10">
    <tabColor rgb="FFFFFF00"/>
  </sheetPr>
  <dimension ref="A1:G130"/>
  <sheetViews>
    <sheetView showGridLines="0" topLeftCell="A10" zoomScale="80" zoomScaleNormal="80" workbookViewId="0">
      <selection activeCell="F15" sqref="F15"/>
    </sheetView>
  </sheetViews>
  <sheetFormatPr defaultColWidth="11" defaultRowHeight="13"/>
  <cols>
    <col min="1" max="1" width="28.7265625" style="1624" customWidth="1"/>
    <col min="2" max="2" width="10.54296875" style="1625" customWidth="1"/>
    <col min="3" max="3" width="11" style="1625" bestFit="1" customWidth="1"/>
    <col min="4" max="4" width="11" style="1624" bestFit="1" customWidth="1"/>
    <col min="5" max="5" width="9.453125" style="1624" customWidth="1"/>
    <col min="6" max="6" width="9.81640625" style="1624" customWidth="1"/>
    <col min="7" max="7" width="28.7265625" style="1624" customWidth="1"/>
    <col min="8" max="8" width="14.453125" style="1627" customWidth="1"/>
    <col min="9" max="9" width="4.1796875" style="1627" customWidth="1"/>
    <col min="10" max="249" width="11" style="1627"/>
    <col min="250" max="250" width="28.7265625" style="1627" customWidth="1"/>
    <col min="251" max="251" width="10.54296875" style="1627" customWidth="1"/>
    <col min="252" max="253" width="11" style="1627" bestFit="1" customWidth="1"/>
    <col min="254" max="254" width="9.453125" style="1627" customWidth="1"/>
    <col min="255" max="255" width="9.81640625" style="1627" customWidth="1"/>
    <col min="256" max="256" width="28.7265625" style="1627" customWidth="1"/>
    <col min="257" max="257" width="14.453125" style="1627" customWidth="1"/>
    <col min="258" max="258" width="4.1796875" style="1627" customWidth="1"/>
    <col min="259" max="259" width="14.453125" style="1627" customWidth="1"/>
    <col min="260" max="505" width="11" style="1627"/>
    <col min="506" max="506" width="28.7265625" style="1627" customWidth="1"/>
    <col min="507" max="507" width="10.54296875" style="1627" customWidth="1"/>
    <col min="508" max="509" width="11" style="1627" bestFit="1" customWidth="1"/>
    <col min="510" max="510" width="9.453125" style="1627" customWidth="1"/>
    <col min="511" max="511" width="9.81640625" style="1627" customWidth="1"/>
    <col min="512" max="512" width="28.7265625" style="1627" customWidth="1"/>
    <col min="513" max="513" width="14.453125" style="1627" customWidth="1"/>
    <col min="514" max="514" width="4.1796875" style="1627" customWidth="1"/>
    <col min="515" max="515" width="14.453125" style="1627" customWidth="1"/>
    <col min="516" max="761" width="11" style="1627"/>
    <col min="762" max="762" width="28.7265625" style="1627" customWidth="1"/>
    <col min="763" max="763" width="10.54296875" style="1627" customWidth="1"/>
    <col min="764" max="765" width="11" style="1627" bestFit="1" customWidth="1"/>
    <col min="766" max="766" width="9.453125" style="1627" customWidth="1"/>
    <col min="767" max="767" width="9.81640625" style="1627" customWidth="1"/>
    <col min="768" max="768" width="28.7265625" style="1627" customWidth="1"/>
    <col min="769" max="769" width="14.453125" style="1627" customWidth="1"/>
    <col min="770" max="770" width="4.1796875" style="1627" customWidth="1"/>
    <col min="771" max="771" width="14.453125" style="1627" customWidth="1"/>
    <col min="772" max="1017" width="11" style="1627"/>
    <col min="1018" max="1018" width="28.7265625" style="1627" customWidth="1"/>
    <col min="1019" max="1019" width="10.54296875" style="1627" customWidth="1"/>
    <col min="1020" max="1021" width="11" style="1627" bestFit="1" customWidth="1"/>
    <col min="1022" max="1022" width="9.453125" style="1627" customWidth="1"/>
    <col min="1023" max="1023" width="9.81640625" style="1627" customWidth="1"/>
    <col min="1024" max="1024" width="28.7265625" style="1627" customWidth="1"/>
    <col min="1025" max="1025" width="14.453125" style="1627" customWidth="1"/>
    <col min="1026" max="1026" width="4.1796875" style="1627" customWidth="1"/>
    <col min="1027" max="1027" width="14.453125" style="1627" customWidth="1"/>
    <col min="1028" max="1273" width="11" style="1627"/>
    <col min="1274" max="1274" width="28.7265625" style="1627" customWidth="1"/>
    <col min="1275" max="1275" width="10.54296875" style="1627" customWidth="1"/>
    <col min="1276" max="1277" width="11" style="1627" bestFit="1" customWidth="1"/>
    <col min="1278" max="1278" width="9.453125" style="1627" customWidth="1"/>
    <col min="1279" max="1279" width="9.81640625" style="1627" customWidth="1"/>
    <col min="1280" max="1280" width="28.7265625" style="1627" customWidth="1"/>
    <col min="1281" max="1281" width="14.453125" style="1627" customWidth="1"/>
    <col min="1282" max="1282" width="4.1796875" style="1627" customWidth="1"/>
    <col min="1283" max="1283" width="14.453125" style="1627" customWidth="1"/>
    <col min="1284" max="1529" width="11" style="1627"/>
    <col min="1530" max="1530" width="28.7265625" style="1627" customWidth="1"/>
    <col min="1531" max="1531" width="10.54296875" style="1627" customWidth="1"/>
    <col min="1532" max="1533" width="11" style="1627" bestFit="1" customWidth="1"/>
    <col min="1534" max="1534" width="9.453125" style="1627" customWidth="1"/>
    <col min="1535" max="1535" width="9.81640625" style="1627" customWidth="1"/>
    <col min="1536" max="1536" width="28.7265625" style="1627" customWidth="1"/>
    <col min="1537" max="1537" width="14.453125" style="1627" customWidth="1"/>
    <col min="1538" max="1538" width="4.1796875" style="1627" customWidth="1"/>
    <col min="1539" max="1539" width="14.453125" style="1627" customWidth="1"/>
    <col min="1540" max="1785" width="11" style="1627"/>
    <col min="1786" max="1786" width="28.7265625" style="1627" customWidth="1"/>
    <col min="1787" max="1787" width="10.54296875" style="1627" customWidth="1"/>
    <col min="1788" max="1789" width="11" style="1627" bestFit="1" customWidth="1"/>
    <col min="1790" max="1790" width="9.453125" style="1627" customWidth="1"/>
    <col min="1791" max="1791" width="9.81640625" style="1627" customWidth="1"/>
    <col min="1792" max="1792" width="28.7265625" style="1627" customWidth="1"/>
    <col min="1793" max="1793" width="14.453125" style="1627" customWidth="1"/>
    <col min="1794" max="1794" width="4.1796875" style="1627" customWidth="1"/>
    <col min="1795" max="1795" width="14.453125" style="1627" customWidth="1"/>
    <col min="1796" max="2041" width="11" style="1627"/>
    <col min="2042" max="2042" width="28.7265625" style="1627" customWidth="1"/>
    <col min="2043" max="2043" width="10.54296875" style="1627" customWidth="1"/>
    <col min="2044" max="2045" width="11" style="1627" bestFit="1" customWidth="1"/>
    <col min="2046" max="2046" width="9.453125" style="1627" customWidth="1"/>
    <col min="2047" max="2047" width="9.81640625" style="1627" customWidth="1"/>
    <col min="2048" max="2048" width="28.7265625" style="1627" customWidth="1"/>
    <col min="2049" max="2049" width="14.453125" style="1627" customWidth="1"/>
    <col min="2050" max="2050" width="4.1796875" style="1627" customWidth="1"/>
    <col min="2051" max="2051" width="14.453125" style="1627" customWidth="1"/>
    <col min="2052" max="2297" width="11" style="1627"/>
    <col min="2298" max="2298" width="28.7265625" style="1627" customWidth="1"/>
    <col min="2299" max="2299" width="10.54296875" style="1627" customWidth="1"/>
    <col min="2300" max="2301" width="11" style="1627" bestFit="1" customWidth="1"/>
    <col min="2302" max="2302" width="9.453125" style="1627" customWidth="1"/>
    <col min="2303" max="2303" width="9.81640625" style="1627" customWidth="1"/>
    <col min="2304" max="2304" width="28.7265625" style="1627" customWidth="1"/>
    <col min="2305" max="2305" width="14.453125" style="1627" customWidth="1"/>
    <col min="2306" max="2306" width="4.1796875" style="1627" customWidth="1"/>
    <col min="2307" max="2307" width="14.453125" style="1627" customWidth="1"/>
    <col min="2308" max="2553" width="11" style="1627"/>
    <col min="2554" max="2554" width="28.7265625" style="1627" customWidth="1"/>
    <col min="2555" max="2555" width="10.54296875" style="1627" customWidth="1"/>
    <col min="2556" max="2557" width="11" style="1627" bestFit="1" customWidth="1"/>
    <col min="2558" max="2558" width="9.453125" style="1627" customWidth="1"/>
    <col min="2559" max="2559" width="9.81640625" style="1627" customWidth="1"/>
    <col min="2560" max="2560" width="28.7265625" style="1627" customWidth="1"/>
    <col min="2561" max="2561" width="14.453125" style="1627" customWidth="1"/>
    <col min="2562" max="2562" width="4.1796875" style="1627" customWidth="1"/>
    <col min="2563" max="2563" width="14.453125" style="1627" customWidth="1"/>
    <col min="2564" max="2809" width="11" style="1627"/>
    <col min="2810" max="2810" width="28.7265625" style="1627" customWidth="1"/>
    <col min="2811" max="2811" width="10.54296875" style="1627" customWidth="1"/>
    <col min="2812" max="2813" width="11" style="1627" bestFit="1" customWidth="1"/>
    <col min="2814" max="2814" width="9.453125" style="1627" customWidth="1"/>
    <col min="2815" max="2815" width="9.81640625" style="1627" customWidth="1"/>
    <col min="2816" max="2816" width="28.7265625" style="1627" customWidth="1"/>
    <col min="2817" max="2817" width="14.453125" style="1627" customWidth="1"/>
    <col min="2818" max="2818" width="4.1796875" style="1627" customWidth="1"/>
    <col min="2819" max="2819" width="14.453125" style="1627" customWidth="1"/>
    <col min="2820" max="3065" width="11" style="1627"/>
    <col min="3066" max="3066" width="28.7265625" style="1627" customWidth="1"/>
    <col min="3067" max="3067" width="10.54296875" style="1627" customWidth="1"/>
    <col min="3068" max="3069" width="11" style="1627" bestFit="1" customWidth="1"/>
    <col min="3070" max="3070" width="9.453125" style="1627" customWidth="1"/>
    <col min="3071" max="3071" width="9.81640625" style="1627" customWidth="1"/>
    <col min="3072" max="3072" width="28.7265625" style="1627" customWidth="1"/>
    <col min="3073" max="3073" width="14.453125" style="1627" customWidth="1"/>
    <col min="3074" max="3074" width="4.1796875" style="1627" customWidth="1"/>
    <col min="3075" max="3075" width="14.453125" style="1627" customWidth="1"/>
    <col min="3076" max="3321" width="11" style="1627"/>
    <col min="3322" max="3322" width="28.7265625" style="1627" customWidth="1"/>
    <col min="3323" max="3323" width="10.54296875" style="1627" customWidth="1"/>
    <col min="3324" max="3325" width="11" style="1627" bestFit="1" customWidth="1"/>
    <col min="3326" max="3326" width="9.453125" style="1627" customWidth="1"/>
    <col min="3327" max="3327" width="9.81640625" style="1627" customWidth="1"/>
    <col min="3328" max="3328" width="28.7265625" style="1627" customWidth="1"/>
    <col min="3329" max="3329" width="14.453125" style="1627" customWidth="1"/>
    <col min="3330" max="3330" width="4.1796875" style="1627" customWidth="1"/>
    <col min="3331" max="3331" width="14.453125" style="1627" customWidth="1"/>
    <col min="3332" max="3577" width="11" style="1627"/>
    <col min="3578" max="3578" width="28.7265625" style="1627" customWidth="1"/>
    <col min="3579" max="3579" width="10.54296875" style="1627" customWidth="1"/>
    <col min="3580" max="3581" width="11" style="1627" bestFit="1" customWidth="1"/>
    <col min="3582" max="3582" width="9.453125" style="1627" customWidth="1"/>
    <col min="3583" max="3583" width="9.81640625" style="1627" customWidth="1"/>
    <col min="3584" max="3584" width="28.7265625" style="1627" customWidth="1"/>
    <col min="3585" max="3585" width="14.453125" style="1627" customWidth="1"/>
    <col min="3586" max="3586" width="4.1796875" style="1627" customWidth="1"/>
    <col min="3587" max="3587" width="14.453125" style="1627" customWidth="1"/>
    <col min="3588" max="3833" width="11" style="1627"/>
    <col min="3834" max="3834" width="28.7265625" style="1627" customWidth="1"/>
    <col min="3835" max="3835" width="10.54296875" style="1627" customWidth="1"/>
    <col min="3836" max="3837" width="11" style="1627" bestFit="1" customWidth="1"/>
    <col min="3838" max="3838" width="9.453125" style="1627" customWidth="1"/>
    <col min="3839" max="3839" width="9.81640625" style="1627" customWidth="1"/>
    <col min="3840" max="3840" width="28.7265625" style="1627" customWidth="1"/>
    <col min="3841" max="3841" width="14.453125" style="1627" customWidth="1"/>
    <col min="3842" max="3842" width="4.1796875" style="1627" customWidth="1"/>
    <col min="3843" max="3843" width="14.453125" style="1627" customWidth="1"/>
    <col min="3844" max="4089" width="11" style="1627"/>
    <col min="4090" max="4090" width="28.7265625" style="1627" customWidth="1"/>
    <col min="4091" max="4091" width="10.54296875" style="1627" customWidth="1"/>
    <col min="4092" max="4093" width="11" style="1627" bestFit="1" customWidth="1"/>
    <col min="4094" max="4094" width="9.453125" style="1627" customWidth="1"/>
    <col min="4095" max="4095" width="9.81640625" style="1627" customWidth="1"/>
    <col min="4096" max="4096" width="28.7265625" style="1627" customWidth="1"/>
    <col min="4097" max="4097" width="14.453125" style="1627" customWidth="1"/>
    <col min="4098" max="4098" width="4.1796875" style="1627" customWidth="1"/>
    <col min="4099" max="4099" width="14.453125" style="1627" customWidth="1"/>
    <col min="4100" max="4345" width="11" style="1627"/>
    <col min="4346" max="4346" width="28.7265625" style="1627" customWidth="1"/>
    <col min="4347" max="4347" width="10.54296875" style="1627" customWidth="1"/>
    <col min="4348" max="4349" width="11" style="1627" bestFit="1" customWidth="1"/>
    <col min="4350" max="4350" width="9.453125" style="1627" customWidth="1"/>
    <col min="4351" max="4351" width="9.81640625" style="1627" customWidth="1"/>
    <col min="4352" max="4352" width="28.7265625" style="1627" customWidth="1"/>
    <col min="4353" max="4353" width="14.453125" style="1627" customWidth="1"/>
    <col min="4354" max="4354" width="4.1796875" style="1627" customWidth="1"/>
    <col min="4355" max="4355" width="14.453125" style="1627" customWidth="1"/>
    <col min="4356" max="4601" width="11" style="1627"/>
    <col min="4602" max="4602" width="28.7265625" style="1627" customWidth="1"/>
    <col min="4603" max="4603" width="10.54296875" style="1627" customWidth="1"/>
    <col min="4604" max="4605" width="11" style="1627" bestFit="1" customWidth="1"/>
    <col min="4606" max="4606" width="9.453125" style="1627" customWidth="1"/>
    <col min="4607" max="4607" width="9.81640625" style="1627" customWidth="1"/>
    <col min="4608" max="4608" width="28.7265625" style="1627" customWidth="1"/>
    <col min="4609" max="4609" width="14.453125" style="1627" customWidth="1"/>
    <col min="4610" max="4610" width="4.1796875" style="1627" customWidth="1"/>
    <col min="4611" max="4611" width="14.453125" style="1627" customWidth="1"/>
    <col min="4612" max="4857" width="11" style="1627"/>
    <col min="4858" max="4858" width="28.7265625" style="1627" customWidth="1"/>
    <col min="4859" max="4859" width="10.54296875" style="1627" customWidth="1"/>
    <col min="4860" max="4861" width="11" style="1627" bestFit="1" customWidth="1"/>
    <col min="4862" max="4862" width="9.453125" style="1627" customWidth="1"/>
    <col min="4863" max="4863" width="9.81640625" style="1627" customWidth="1"/>
    <col min="4864" max="4864" width="28.7265625" style="1627" customWidth="1"/>
    <col min="4865" max="4865" width="14.453125" style="1627" customWidth="1"/>
    <col min="4866" max="4866" width="4.1796875" style="1627" customWidth="1"/>
    <col min="4867" max="4867" width="14.453125" style="1627" customWidth="1"/>
    <col min="4868" max="5113" width="11" style="1627"/>
    <col min="5114" max="5114" width="28.7265625" style="1627" customWidth="1"/>
    <col min="5115" max="5115" width="10.54296875" style="1627" customWidth="1"/>
    <col min="5116" max="5117" width="11" style="1627" bestFit="1" customWidth="1"/>
    <col min="5118" max="5118" width="9.453125" style="1627" customWidth="1"/>
    <col min="5119" max="5119" width="9.81640625" style="1627" customWidth="1"/>
    <col min="5120" max="5120" width="28.7265625" style="1627" customWidth="1"/>
    <col min="5121" max="5121" width="14.453125" style="1627" customWidth="1"/>
    <col min="5122" max="5122" width="4.1796875" style="1627" customWidth="1"/>
    <col min="5123" max="5123" width="14.453125" style="1627" customWidth="1"/>
    <col min="5124" max="5369" width="11" style="1627"/>
    <col min="5370" max="5370" width="28.7265625" style="1627" customWidth="1"/>
    <col min="5371" max="5371" width="10.54296875" style="1627" customWidth="1"/>
    <col min="5372" max="5373" width="11" style="1627" bestFit="1" customWidth="1"/>
    <col min="5374" max="5374" width="9.453125" style="1627" customWidth="1"/>
    <col min="5375" max="5375" width="9.81640625" style="1627" customWidth="1"/>
    <col min="5376" max="5376" width="28.7265625" style="1627" customWidth="1"/>
    <col min="5377" max="5377" width="14.453125" style="1627" customWidth="1"/>
    <col min="5378" max="5378" width="4.1796875" style="1627" customWidth="1"/>
    <col min="5379" max="5379" width="14.453125" style="1627" customWidth="1"/>
    <col min="5380" max="5625" width="11" style="1627"/>
    <col min="5626" max="5626" width="28.7265625" style="1627" customWidth="1"/>
    <col min="5627" max="5627" width="10.54296875" style="1627" customWidth="1"/>
    <col min="5628" max="5629" width="11" style="1627" bestFit="1" customWidth="1"/>
    <col min="5630" max="5630" width="9.453125" style="1627" customWidth="1"/>
    <col min="5631" max="5631" width="9.81640625" style="1627" customWidth="1"/>
    <col min="5632" max="5632" width="28.7265625" style="1627" customWidth="1"/>
    <col min="5633" max="5633" width="14.453125" style="1627" customWidth="1"/>
    <col min="5634" max="5634" width="4.1796875" style="1627" customWidth="1"/>
    <col min="5635" max="5635" width="14.453125" style="1627" customWidth="1"/>
    <col min="5636" max="5881" width="11" style="1627"/>
    <col min="5882" max="5882" width="28.7265625" style="1627" customWidth="1"/>
    <col min="5883" max="5883" width="10.54296875" style="1627" customWidth="1"/>
    <col min="5884" max="5885" width="11" style="1627" bestFit="1" customWidth="1"/>
    <col min="5886" max="5886" width="9.453125" style="1627" customWidth="1"/>
    <col min="5887" max="5887" width="9.81640625" style="1627" customWidth="1"/>
    <col min="5888" max="5888" width="28.7265625" style="1627" customWidth="1"/>
    <col min="5889" max="5889" width="14.453125" style="1627" customWidth="1"/>
    <col min="5890" max="5890" width="4.1796875" style="1627" customWidth="1"/>
    <col min="5891" max="5891" width="14.453125" style="1627" customWidth="1"/>
    <col min="5892" max="6137" width="11" style="1627"/>
    <col min="6138" max="6138" width="28.7265625" style="1627" customWidth="1"/>
    <col min="6139" max="6139" width="10.54296875" style="1627" customWidth="1"/>
    <col min="6140" max="6141" width="11" style="1627" bestFit="1" customWidth="1"/>
    <col min="6142" max="6142" width="9.453125" style="1627" customWidth="1"/>
    <col min="6143" max="6143" width="9.81640625" style="1627" customWidth="1"/>
    <col min="6144" max="6144" width="28.7265625" style="1627" customWidth="1"/>
    <col min="6145" max="6145" width="14.453125" style="1627" customWidth="1"/>
    <col min="6146" max="6146" width="4.1796875" style="1627" customWidth="1"/>
    <col min="6147" max="6147" width="14.453125" style="1627" customWidth="1"/>
    <col min="6148" max="6393" width="11" style="1627"/>
    <col min="6394" max="6394" width="28.7265625" style="1627" customWidth="1"/>
    <col min="6395" max="6395" width="10.54296875" style="1627" customWidth="1"/>
    <col min="6396" max="6397" width="11" style="1627" bestFit="1" customWidth="1"/>
    <col min="6398" max="6398" width="9.453125" style="1627" customWidth="1"/>
    <col min="6399" max="6399" width="9.81640625" style="1627" customWidth="1"/>
    <col min="6400" max="6400" width="28.7265625" style="1627" customWidth="1"/>
    <col min="6401" max="6401" width="14.453125" style="1627" customWidth="1"/>
    <col min="6402" max="6402" width="4.1796875" style="1627" customWidth="1"/>
    <col min="6403" max="6403" width="14.453125" style="1627" customWidth="1"/>
    <col min="6404" max="6649" width="11" style="1627"/>
    <col min="6650" max="6650" width="28.7265625" style="1627" customWidth="1"/>
    <col min="6651" max="6651" width="10.54296875" style="1627" customWidth="1"/>
    <col min="6652" max="6653" width="11" style="1627" bestFit="1" customWidth="1"/>
    <col min="6654" max="6654" width="9.453125" style="1627" customWidth="1"/>
    <col min="6655" max="6655" width="9.81640625" style="1627" customWidth="1"/>
    <col min="6656" max="6656" width="28.7265625" style="1627" customWidth="1"/>
    <col min="6657" max="6657" width="14.453125" style="1627" customWidth="1"/>
    <col min="6658" max="6658" width="4.1796875" style="1627" customWidth="1"/>
    <col min="6659" max="6659" width="14.453125" style="1627" customWidth="1"/>
    <col min="6660" max="6905" width="11" style="1627"/>
    <col min="6906" max="6906" width="28.7265625" style="1627" customWidth="1"/>
    <col min="6907" max="6907" width="10.54296875" style="1627" customWidth="1"/>
    <col min="6908" max="6909" width="11" style="1627" bestFit="1" customWidth="1"/>
    <col min="6910" max="6910" width="9.453125" style="1627" customWidth="1"/>
    <col min="6911" max="6911" width="9.81640625" style="1627" customWidth="1"/>
    <col min="6912" max="6912" width="28.7265625" style="1627" customWidth="1"/>
    <col min="6913" max="6913" width="14.453125" style="1627" customWidth="1"/>
    <col min="6914" max="6914" width="4.1796875" style="1627" customWidth="1"/>
    <col min="6915" max="6915" width="14.453125" style="1627" customWidth="1"/>
    <col min="6916" max="7161" width="11" style="1627"/>
    <col min="7162" max="7162" width="28.7265625" style="1627" customWidth="1"/>
    <col min="7163" max="7163" width="10.54296875" style="1627" customWidth="1"/>
    <col min="7164" max="7165" width="11" style="1627" bestFit="1" customWidth="1"/>
    <col min="7166" max="7166" width="9.453125" style="1627" customWidth="1"/>
    <col min="7167" max="7167" width="9.81640625" style="1627" customWidth="1"/>
    <col min="7168" max="7168" width="28.7265625" style="1627" customWidth="1"/>
    <col min="7169" max="7169" width="14.453125" style="1627" customWidth="1"/>
    <col min="7170" max="7170" width="4.1796875" style="1627" customWidth="1"/>
    <col min="7171" max="7171" width="14.453125" style="1627" customWidth="1"/>
    <col min="7172" max="7417" width="11" style="1627"/>
    <col min="7418" max="7418" width="28.7265625" style="1627" customWidth="1"/>
    <col min="7419" max="7419" width="10.54296875" style="1627" customWidth="1"/>
    <col min="7420" max="7421" width="11" style="1627" bestFit="1" customWidth="1"/>
    <col min="7422" max="7422" width="9.453125" style="1627" customWidth="1"/>
    <col min="7423" max="7423" width="9.81640625" style="1627" customWidth="1"/>
    <col min="7424" max="7424" width="28.7265625" style="1627" customWidth="1"/>
    <col min="7425" max="7425" width="14.453125" style="1627" customWidth="1"/>
    <col min="7426" max="7426" width="4.1796875" style="1627" customWidth="1"/>
    <col min="7427" max="7427" width="14.453125" style="1627" customWidth="1"/>
    <col min="7428" max="7673" width="11" style="1627"/>
    <col min="7674" max="7674" width="28.7265625" style="1627" customWidth="1"/>
    <col min="7675" max="7675" width="10.54296875" style="1627" customWidth="1"/>
    <col min="7676" max="7677" width="11" style="1627" bestFit="1" customWidth="1"/>
    <col min="7678" max="7678" width="9.453125" style="1627" customWidth="1"/>
    <col min="7679" max="7679" width="9.81640625" style="1627" customWidth="1"/>
    <col min="7680" max="7680" width="28.7265625" style="1627" customWidth="1"/>
    <col min="7681" max="7681" width="14.453125" style="1627" customWidth="1"/>
    <col min="7682" max="7682" width="4.1796875" style="1627" customWidth="1"/>
    <col min="7683" max="7683" width="14.453125" style="1627" customWidth="1"/>
    <col min="7684" max="7929" width="11" style="1627"/>
    <col min="7930" max="7930" width="28.7265625" style="1627" customWidth="1"/>
    <col min="7931" max="7931" width="10.54296875" style="1627" customWidth="1"/>
    <col min="7932" max="7933" width="11" style="1627" bestFit="1" customWidth="1"/>
    <col min="7934" max="7934" width="9.453125" style="1627" customWidth="1"/>
    <col min="7935" max="7935" width="9.81640625" style="1627" customWidth="1"/>
    <col min="7936" max="7936" width="28.7265625" style="1627" customWidth="1"/>
    <col min="7937" max="7937" width="14.453125" style="1627" customWidth="1"/>
    <col min="7938" max="7938" width="4.1796875" style="1627" customWidth="1"/>
    <col min="7939" max="7939" width="14.453125" style="1627" customWidth="1"/>
    <col min="7940" max="8185" width="11" style="1627"/>
    <col min="8186" max="8186" width="28.7265625" style="1627" customWidth="1"/>
    <col min="8187" max="8187" width="10.54296875" style="1627" customWidth="1"/>
    <col min="8188" max="8189" width="11" style="1627" bestFit="1" customWidth="1"/>
    <col min="8190" max="8190" width="9.453125" style="1627" customWidth="1"/>
    <col min="8191" max="8191" width="9.81640625" style="1627" customWidth="1"/>
    <col min="8192" max="8192" width="28.7265625" style="1627" customWidth="1"/>
    <col min="8193" max="8193" width="14.453125" style="1627" customWidth="1"/>
    <col min="8194" max="8194" width="4.1796875" style="1627" customWidth="1"/>
    <col min="8195" max="8195" width="14.453125" style="1627" customWidth="1"/>
    <col min="8196" max="8441" width="11" style="1627"/>
    <col min="8442" max="8442" width="28.7265625" style="1627" customWidth="1"/>
    <col min="8443" max="8443" width="10.54296875" style="1627" customWidth="1"/>
    <col min="8444" max="8445" width="11" style="1627" bestFit="1" customWidth="1"/>
    <col min="8446" max="8446" width="9.453125" style="1627" customWidth="1"/>
    <col min="8447" max="8447" width="9.81640625" style="1627" customWidth="1"/>
    <col min="8448" max="8448" width="28.7265625" style="1627" customWidth="1"/>
    <col min="8449" max="8449" width="14.453125" style="1627" customWidth="1"/>
    <col min="8450" max="8450" width="4.1796875" style="1627" customWidth="1"/>
    <col min="8451" max="8451" width="14.453125" style="1627" customWidth="1"/>
    <col min="8452" max="8697" width="11" style="1627"/>
    <col min="8698" max="8698" width="28.7265625" style="1627" customWidth="1"/>
    <col min="8699" max="8699" width="10.54296875" style="1627" customWidth="1"/>
    <col min="8700" max="8701" width="11" style="1627" bestFit="1" customWidth="1"/>
    <col min="8702" max="8702" width="9.453125" style="1627" customWidth="1"/>
    <col min="8703" max="8703" width="9.81640625" style="1627" customWidth="1"/>
    <col min="8704" max="8704" width="28.7265625" style="1627" customWidth="1"/>
    <col min="8705" max="8705" width="14.453125" style="1627" customWidth="1"/>
    <col min="8706" max="8706" width="4.1796875" style="1627" customWidth="1"/>
    <col min="8707" max="8707" width="14.453125" style="1627" customWidth="1"/>
    <col min="8708" max="8953" width="11" style="1627"/>
    <col min="8954" max="8954" width="28.7265625" style="1627" customWidth="1"/>
    <col min="8955" max="8955" width="10.54296875" style="1627" customWidth="1"/>
    <col min="8956" max="8957" width="11" style="1627" bestFit="1" customWidth="1"/>
    <col min="8958" max="8958" width="9.453125" style="1627" customWidth="1"/>
    <col min="8959" max="8959" width="9.81640625" style="1627" customWidth="1"/>
    <col min="8960" max="8960" width="28.7265625" style="1627" customWidth="1"/>
    <col min="8961" max="8961" width="14.453125" style="1627" customWidth="1"/>
    <col min="8962" max="8962" width="4.1796875" style="1627" customWidth="1"/>
    <col min="8963" max="8963" width="14.453125" style="1627" customWidth="1"/>
    <col min="8964" max="9209" width="11" style="1627"/>
    <col min="9210" max="9210" width="28.7265625" style="1627" customWidth="1"/>
    <col min="9211" max="9211" width="10.54296875" style="1627" customWidth="1"/>
    <col min="9212" max="9213" width="11" style="1627" bestFit="1" customWidth="1"/>
    <col min="9214" max="9214" width="9.453125" style="1627" customWidth="1"/>
    <col min="9215" max="9215" width="9.81640625" style="1627" customWidth="1"/>
    <col min="9216" max="9216" width="28.7265625" style="1627" customWidth="1"/>
    <col min="9217" max="9217" width="14.453125" style="1627" customWidth="1"/>
    <col min="9218" max="9218" width="4.1796875" style="1627" customWidth="1"/>
    <col min="9219" max="9219" width="14.453125" style="1627" customWidth="1"/>
    <col min="9220" max="9465" width="11" style="1627"/>
    <col min="9466" max="9466" width="28.7265625" style="1627" customWidth="1"/>
    <col min="9467" max="9467" width="10.54296875" style="1627" customWidth="1"/>
    <col min="9468" max="9469" width="11" style="1627" bestFit="1" customWidth="1"/>
    <col min="9470" max="9470" width="9.453125" style="1627" customWidth="1"/>
    <col min="9471" max="9471" width="9.81640625" style="1627" customWidth="1"/>
    <col min="9472" max="9472" width="28.7265625" style="1627" customWidth="1"/>
    <col min="9473" max="9473" width="14.453125" style="1627" customWidth="1"/>
    <col min="9474" max="9474" width="4.1796875" style="1627" customWidth="1"/>
    <col min="9475" max="9475" width="14.453125" style="1627" customWidth="1"/>
    <col min="9476" max="9721" width="11" style="1627"/>
    <col min="9722" max="9722" width="28.7265625" style="1627" customWidth="1"/>
    <col min="9723" max="9723" width="10.54296875" style="1627" customWidth="1"/>
    <col min="9724" max="9725" width="11" style="1627" bestFit="1" customWidth="1"/>
    <col min="9726" max="9726" width="9.453125" style="1627" customWidth="1"/>
    <col min="9727" max="9727" width="9.81640625" style="1627" customWidth="1"/>
    <col min="9728" max="9728" width="28.7265625" style="1627" customWidth="1"/>
    <col min="9729" max="9729" width="14.453125" style="1627" customWidth="1"/>
    <col min="9730" max="9730" width="4.1796875" style="1627" customWidth="1"/>
    <col min="9731" max="9731" width="14.453125" style="1627" customWidth="1"/>
    <col min="9732" max="9977" width="11" style="1627"/>
    <col min="9978" max="9978" width="28.7265625" style="1627" customWidth="1"/>
    <col min="9979" max="9979" width="10.54296875" style="1627" customWidth="1"/>
    <col min="9980" max="9981" width="11" style="1627" bestFit="1" customWidth="1"/>
    <col min="9982" max="9982" width="9.453125" style="1627" customWidth="1"/>
    <col min="9983" max="9983" width="9.81640625" style="1627" customWidth="1"/>
    <col min="9984" max="9984" width="28.7265625" style="1627" customWidth="1"/>
    <col min="9985" max="9985" width="14.453125" style="1627" customWidth="1"/>
    <col min="9986" max="9986" width="4.1796875" style="1627" customWidth="1"/>
    <col min="9987" max="9987" width="14.453125" style="1627" customWidth="1"/>
    <col min="9988" max="10233" width="11" style="1627"/>
    <col min="10234" max="10234" width="28.7265625" style="1627" customWidth="1"/>
    <col min="10235" max="10235" width="10.54296875" style="1627" customWidth="1"/>
    <col min="10236" max="10237" width="11" style="1627" bestFit="1" customWidth="1"/>
    <col min="10238" max="10238" width="9.453125" style="1627" customWidth="1"/>
    <col min="10239" max="10239" width="9.81640625" style="1627" customWidth="1"/>
    <col min="10240" max="10240" width="28.7265625" style="1627" customWidth="1"/>
    <col min="10241" max="10241" width="14.453125" style="1627" customWidth="1"/>
    <col min="10242" max="10242" width="4.1796875" style="1627" customWidth="1"/>
    <col min="10243" max="10243" width="14.453125" style="1627" customWidth="1"/>
    <col min="10244" max="10489" width="11" style="1627"/>
    <col min="10490" max="10490" width="28.7265625" style="1627" customWidth="1"/>
    <col min="10491" max="10491" width="10.54296875" style="1627" customWidth="1"/>
    <col min="10492" max="10493" width="11" style="1627" bestFit="1" customWidth="1"/>
    <col min="10494" max="10494" width="9.453125" style="1627" customWidth="1"/>
    <col min="10495" max="10495" width="9.81640625" style="1627" customWidth="1"/>
    <col min="10496" max="10496" width="28.7265625" style="1627" customWidth="1"/>
    <col min="10497" max="10497" width="14.453125" style="1627" customWidth="1"/>
    <col min="10498" max="10498" width="4.1796875" style="1627" customWidth="1"/>
    <col min="10499" max="10499" width="14.453125" style="1627" customWidth="1"/>
    <col min="10500" max="10745" width="11" style="1627"/>
    <col min="10746" max="10746" width="28.7265625" style="1627" customWidth="1"/>
    <col min="10747" max="10747" width="10.54296875" style="1627" customWidth="1"/>
    <col min="10748" max="10749" width="11" style="1627" bestFit="1" customWidth="1"/>
    <col min="10750" max="10750" width="9.453125" style="1627" customWidth="1"/>
    <col min="10751" max="10751" width="9.81640625" style="1627" customWidth="1"/>
    <col min="10752" max="10752" width="28.7265625" style="1627" customWidth="1"/>
    <col min="10753" max="10753" width="14.453125" style="1627" customWidth="1"/>
    <col min="10754" max="10754" width="4.1796875" style="1627" customWidth="1"/>
    <col min="10755" max="10755" width="14.453125" style="1627" customWidth="1"/>
    <col min="10756" max="11001" width="11" style="1627"/>
    <col min="11002" max="11002" width="28.7265625" style="1627" customWidth="1"/>
    <col min="11003" max="11003" width="10.54296875" style="1627" customWidth="1"/>
    <col min="11004" max="11005" width="11" style="1627" bestFit="1" customWidth="1"/>
    <col min="11006" max="11006" width="9.453125" style="1627" customWidth="1"/>
    <col min="11007" max="11007" width="9.81640625" style="1627" customWidth="1"/>
    <col min="11008" max="11008" width="28.7265625" style="1627" customWidth="1"/>
    <col min="11009" max="11009" width="14.453125" style="1627" customWidth="1"/>
    <col min="11010" max="11010" width="4.1796875" style="1627" customWidth="1"/>
    <col min="11011" max="11011" width="14.453125" style="1627" customWidth="1"/>
    <col min="11012" max="11257" width="11" style="1627"/>
    <col min="11258" max="11258" width="28.7265625" style="1627" customWidth="1"/>
    <col min="11259" max="11259" width="10.54296875" style="1627" customWidth="1"/>
    <col min="11260" max="11261" width="11" style="1627" bestFit="1" customWidth="1"/>
    <col min="11262" max="11262" width="9.453125" style="1627" customWidth="1"/>
    <col min="11263" max="11263" width="9.81640625" style="1627" customWidth="1"/>
    <col min="11264" max="11264" width="28.7265625" style="1627" customWidth="1"/>
    <col min="11265" max="11265" width="14.453125" style="1627" customWidth="1"/>
    <col min="11266" max="11266" width="4.1796875" style="1627" customWidth="1"/>
    <col min="11267" max="11267" width="14.453125" style="1627" customWidth="1"/>
    <col min="11268" max="11513" width="11" style="1627"/>
    <col min="11514" max="11514" width="28.7265625" style="1627" customWidth="1"/>
    <col min="11515" max="11515" width="10.54296875" style="1627" customWidth="1"/>
    <col min="11516" max="11517" width="11" style="1627" bestFit="1" customWidth="1"/>
    <col min="11518" max="11518" width="9.453125" style="1627" customWidth="1"/>
    <col min="11519" max="11519" width="9.81640625" style="1627" customWidth="1"/>
    <col min="11520" max="11520" width="28.7265625" style="1627" customWidth="1"/>
    <col min="11521" max="11521" width="14.453125" style="1627" customWidth="1"/>
    <col min="11522" max="11522" width="4.1796875" style="1627" customWidth="1"/>
    <col min="11523" max="11523" width="14.453125" style="1627" customWidth="1"/>
    <col min="11524" max="11769" width="11" style="1627"/>
    <col min="11770" max="11770" width="28.7265625" style="1627" customWidth="1"/>
    <col min="11771" max="11771" width="10.54296875" style="1627" customWidth="1"/>
    <col min="11772" max="11773" width="11" style="1627" bestFit="1" customWidth="1"/>
    <col min="11774" max="11774" width="9.453125" style="1627" customWidth="1"/>
    <col min="11775" max="11775" width="9.81640625" style="1627" customWidth="1"/>
    <col min="11776" max="11776" width="28.7265625" style="1627" customWidth="1"/>
    <col min="11777" max="11777" width="14.453125" style="1627" customWidth="1"/>
    <col min="11778" max="11778" width="4.1796875" style="1627" customWidth="1"/>
    <col min="11779" max="11779" width="14.453125" style="1627" customWidth="1"/>
    <col min="11780" max="12025" width="11" style="1627"/>
    <col min="12026" max="12026" width="28.7265625" style="1627" customWidth="1"/>
    <col min="12027" max="12027" width="10.54296875" style="1627" customWidth="1"/>
    <col min="12028" max="12029" width="11" style="1627" bestFit="1" customWidth="1"/>
    <col min="12030" max="12030" width="9.453125" style="1627" customWidth="1"/>
    <col min="12031" max="12031" width="9.81640625" style="1627" customWidth="1"/>
    <col min="12032" max="12032" width="28.7265625" style="1627" customWidth="1"/>
    <col min="12033" max="12033" width="14.453125" style="1627" customWidth="1"/>
    <col min="12034" max="12034" width="4.1796875" style="1627" customWidth="1"/>
    <col min="12035" max="12035" width="14.453125" style="1627" customWidth="1"/>
    <col min="12036" max="12281" width="11" style="1627"/>
    <col min="12282" max="12282" width="28.7265625" style="1627" customWidth="1"/>
    <col min="12283" max="12283" width="10.54296875" style="1627" customWidth="1"/>
    <col min="12284" max="12285" width="11" style="1627" bestFit="1" customWidth="1"/>
    <col min="12286" max="12286" width="9.453125" style="1627" customWidth="1"/>
    <col min="12287" max="12287" width="9.81640625" style="1627" customWidth="1"/>
    <col min="12288" max="12288" width="28.7265625" style="1627" customWidth="1"/>
    <col min="12289" max="12289" width="14.453125" style="1627" customWidth="1"/>
    <col min="12290" max="12290" width="4.1796875" style="1627" customWidth="1"/>
    <col min="12291" max="12291" width="14.453125" style="1627" customWidth="1"/>
    <col min="12292" max="12537" width="11" style="1627"/>
    <col min="12538" max="12538" width="28.7265625" style="1627" customWidth="1"/>
    <col min="12539" max="12539" width="10.54296875" style="1627" customWidth="1"/>
    <col min="12540" max="12541" width="11" style="1627" bestFit="1" customWidth="1"/>
    <col min="12542" max="12542" width="9.453125" style="1627" customWidth="1"/>
    <col min="12543" max="12543" width="9.81640625" style="1627" customWidth="1"/>
    <col min="12544" max="12544" width="28.7265625" style="1627" customWidth="1"/>
    <col min="12545" max="12545" width="14.453125" style="1627" customWidth="1"/>
    <col min="12546" max="12546" width="4.1796875" style="1627" customWidth="1"/>
    <col min="12547" max="12547" width="14.453125" style="1627" customWidth="1"/>
    <col min="12548" max="12793" width="11" style="1627"/>
    <col min="12794" max="12794" width="28.7265625" style="1627" customWidth="1"/>
    <col min="12795" max="12795" width="10.54296875" style="1627" customWidth="1"/>
    <col min="12796" max="12797" width="11" style="1627" bestFit="1" customWidth="1"/>
    <col min="12798" max="12798" width="9.453125" style="1627" customWidth="1"/>
    <col min="12799" max="12799" width="9.81640625" style="1627" customWidth="1"/>
    <col min="12800" max="12800" width="28.7265625" style="1627" customWidth="1"/>
    <col min="12801" max="12801" width="14.453125" style="1627" customWidth="1"/>
    <col min="12802" max="12802" width="4.1796875" style="1627" customWidth="1"/>
    <col min="12803" max="12803" width="14.453125" style="1627" customWidth="1"/>
    <col min="12804" max="13049" width="11" style="1627"/>
    <col min="13050" max="13050" width="28.7265625" style="1627" customWidth="1"/>
    <col min="13051" max="13051" width="10.54296875" style="1627" customWidth="1"/>
    <col min="13052" max="13053" width="11" style="1627" bestFit="1" customWidth="1"/>
    <col min="13054" max="13054" width="9.453125" style="1627" customWidth="1"/>
    <col min="13055" max="13055" width="9.81640625" style="1627" customWidth="1"/>
    <col min="13056" max="13056" width="28.7265625" style="1627" customWidth="1"/>
    <col min="13057" max="13057" width="14.453125" style="1627" customWidth="1"/>
    <col min="13058" max="13058" width="4.1796875" style="1627" customWidth="1"/>
    <col min="13059" max="13059" width="14.453125" style="1627" customWidth="1"/>
    <col min="13060" max="13305" width="11" style="1627"/>
    <col min="13306" max="13306" width="28.7265625" style="1627" customWidth="1"/>
    <col min="13307" max="13307" width="10.54296875" style="1627" customWidth="1"/>
    <col min="13308" max="13309" width="11" style="1627" bestFit="1" customWidth="1"/>
    <col min="13310" max="13310" width="9.453125" style="1627" customWidth="1"/>
    <col min="13311" max="13311" width="9.81640625" style="1627" customWidth="1"/>
    <col min="13312" max="13312" width="28.7265625" style="1627" customWidth="1"/>
    <col min="13313" max="13313" width="14.453125" style="1627" customWidth="1"/>
    <col min="13314" max="13314" width="4.1796875" style="1627" customWidth="1"/>
    <col min="13315" max="13315" width="14.453125" style="1627" customWidth="1"/>
    <col min="13316" max="13561" width="11" style="1627"/>
    <col min="13562" max="13562" width="28.7265625" style="1627" customWidth="1"/>
    <col min="13563" max="13563" width="10.54296875" style="1627" customWidth="1"/>
    <col min="13564" max="13565" width="11" style="1627" bestFit="1" customWidth="1"/>
    <col min="13566" max="13566" width="9.453125" style="1627" customWidth="1"/>
    <col min="13567" max="13567" width="9.81640625" style="1627" customWidth="1"/>
    <col min="13568" max="13568" width="28.7265625" style="1627" customWidth="1"/>
    <col min="13569" max="13569" width="14.453125" style="1627" customWidth="1"/>
    <col min="13570" max="13570" width="4.1796875" style="1627" customWidth="1"/>
    <col min="13571" max="13571" width="14.453125" style="1627" customWidth="1"/>
    <col min="13572" max="13817" width="11" style="1627"/>
    <col min="13818" max="13818" width="28.7265625" style="1627" customWidth="1"/>
    <col min="13819" max="13819" width="10.54296875" style="1627" customWidth="1"/>
    <col min="13820" max="13821" width="11" style="1627" bestFit="1" customWidth="1"/>
    <col min="13822" max="13822" width="9.453125" style="1627" customWidth="1"/>
    <col min="13823" max="13823" width="9.81640625" style="1627" customWidth="1"/>
    <col min="13824" max="13824" width="28.7265625" style="1627" customWidth="1"/>
    <col min="13825" max="13825" width="14.453125" style="1627" customWidth="1"/>
    <col min="13826" max="13826" width="4.1796875" style="1627" customWidth="1"/>
    <col min="13827" max="13827" width="14.453125" style="1627" customWidth="1"/>
    <col min="13828" max="14073" width="11" style="1627"/>
    <col min="14074" max="14074" width="28.7265625" style="1627" customWidth="1"/>
    <col min="14075" max="14075" width="10.54296875" style="1627" customWidth="1"/>
    <col min="14076" max="14077" width="11" style="1627" bestFit="1" customWidth="1"/>
    <col min="14078" max="14078" width="9.453125" style="1627" customWidth="1"/>
    <col min="14079" max="14079" width="9.81640625" style="1627" customWidth="1"/>
    <col min="14080" max="14080" width="28.7265625" style="1627" customWidth="1"/>
    <col min="14081" max="14081" width="14.453125" style="1627" customWidth="1"/>
    <col min="14082" max="14082" width="4.1796875" style="1627" customWidth="1"/>
    <col min="14083" max="14083" width="14.453125" style="1627" customWidth="1"/>
    <col min="14084" max="14329" width="11" style="1627"/>
    <col min="14330" max="14330" width="28.7265625" style="1627" customWidth="1"/>
    <col min="14331" max="14331" width="10.54296875" style="1627" customWidth="1"/>
    <col min="14332" max="14333" width="11" style="1627" bestFit="1" customWidth="1"/>
    <col min="14334" max="14334" width="9.453125" style="1627" customWidth="1"/>
    <col min="14335" max="14335" width="9.81640625" style="1627" customWidth="1"/>
    <col min="14336" max="14336" width="28.7265625" style="1627" customWidth="1"/>
    <col min="14337" max="14337" width="14.453125" style="1627" customWidth="1"/>
    <col min="14338" max="14338" width="4.1796875" style="1627" customWidth="1"/>
    <col min="14339" max="14339" width="14.453125" style="1627" customWidth="1"/>
    <col min="14340" max="14585" width="11" style="1627"/>
    <col min="14586" max="14586" width="28.7265625" style="1627" customWidth="1"/>
    <col min="14587" max="14587" width="10.54296875" style="1627" customWidth="1"/>
    <col min="14588" max="14589" width="11" style="1627" bestFit="1" customWidth="1"/>
    <col min="14590" max="14590" width="9.453125" style="1627" customWidth="1"/>
    <col min="14591" max="14591" width="9.81640625" style="1627" customWidth="1"/>
    <col min="14592" max="14592" width="28.7265625" style="1627" customWidth="1"/>
    <col min="14593" max="14593" width="14.453125" style="1627" customWidth="1"/>
    <col min="14594" max="14594" width="4.1796875" style="1627" customWidth="1"/>
    <col min="14595" max="14595" width="14.453125" style="1627" customWidth="1"/>
    <col min="14596" max="14841" width="11" style="1627"/>
    <col min="14842" max="14842" width="28.7265625" style="1627" customWidth="1"/>
    <col min="14843" max="14843" width="10.54296875" style="1627" customWidth="1"/>
    <col min="14844" max="14845" width="11" style="1627" bestFit="1" customWidth="1"/>
    <col min="14846" max="14846" width="9.453125" style="1627" customWidth="1"/>
    <col min="14847" max="14847" width="9.81640625" style="1627" customWidth="1"/>
    <col min="14848" max="14848" width="28.7265625" style="1627" customWidth="1"/>
    <col min="14849" max="14849" width="14.453125" style="1627" customWidth="1"/>
    <col min="14850" max="14850" width="4.1796875" style="1627" customWidth="1"/>
    <col min="14851" max="14851" width="14.453125" style="1627" customWidth="1"/>
    <col min="14852" max="15097" width="11" style="1627"/>
    <col min="15098" max="15098" width="28.7265625" style="1627" customWidth="1"/>
    <col min="15099" max="15099" width="10.54296875" style="1627" customWidth="1"/>
    <col min="15100" max="15101" width="11" style="1627" bestFit="1" customWidth="1"/>
    <col min="15102" max="15102" width="9.453125" style="1627" customWidth="1"/>
    <col min="15103" max="15103" width="9.81640625" style="1627" customWidth="1"/>
    <col min="15104" max="15104" width="28.7265625" style="1627" customWidth="1"/>
    <col min="15105" max="15105" width="14.453125" style="1627" customWidth="1"/>
    <col min="15106" max="15106" width="4.1796875" style="1627" customWidth="1"/>
    <col min="15107" max="15107" width="14.453125" style="1627" customWidth="1"/>
    <col min="15108" max="15353" width="11" style="1627"/>
    <col min="15354" max="15354" width="28.7265625" style="1627" customWidth="1"/>
    <col min="15355" max="15355" width="10.54296875" style="1627" customWidth="1"/>
    <col min="15356" max="15357" width="11" style="1627" bestFit="1" customWidth="1"/>
    <col min="15358" max="15358" width="9.453125" style="1627" customWidth="1"/>
    <col min="15359" max="15359" width="9.81640625" style="1627" customWidth="1"/>
    <col min="15360" max="15360" width="28.7265625" style="1627" customWidth="1"/>
    <col min="15361" max="15361" width="14.453125" style="1627" customWidth="1"/>
    <col min="15362" max="15362" width="4.1796875" style="1627" customWidth="1"/>
    <col min="15363" max="15363" width="14.453125" style="1627" customWidth="1"/>
    <col min="15364" max="15609" width="11" style="1627"/>
    <col min="15610" max="15610" width="28.7265625" style="1627" customWidth="1"/>
    <col min="15611" max="15611" width="10.54296875" style="1627" customWidth="1"/>
    <col min="15612" max="15613" width="11" style="1627" bestFit="1" customWidth="1"/>
    <col min="15614" max="15614" width="9.453125" style="1627" customWidth="1"/>
    <col min="15615" max="15615" width="9.81640625" style="1627" customWidth="1"/>
    <col min="15616" max="15616" width="28.7265625" style="1627" customWidth="1"/>
    <col min="15617" max="15617" width="14.453125" style="1627" customWidth="1"/>
    <col min="15618" max="15618" width="4.1796875" style="1627" customWidth="1"/>
    <col min="15619" max="15619" width="14.453125" style="1627" customWidth="1"/>
    <col min="15620" max="15865" width="11" style="1627"/>
    <col min="15866" max="15866" width="28.7265625" style="1627" customWidth="1"/>
    <col min="15867" max="15867" width="10.54296875" style="1627" customWidth="1"/>
    <col min="15868" max="15869" width="11" style="1627" bestFit="1" customWidth="1"/>
    <col min="15870" max="15870" width="9.453125" style="1627" customWidth="1"/>
    <col min="15871" max="15871" width="9.81640625" style="1627" customWidth="1"/>
    <col min="15872" max="15872" width="28.7265625" style="1627" customWidth="1"/>
    <col min="15873" max="15873" width="14.453125" style="1627" customWidth="1"/>
    <col min="15874" max="15874" width="4.1796875" style="1627" customWidth="1"/>
    <col min="15875" max="15875" width="14.453125" style="1627" customWidth="1"/>
    <col min="15876" max="16121" width="11" style="1627"/>
    <col min="16122" max="16122" width="28.7265625" style="1627" customWidth="1"/>
    <col min="16123" max="16123" width="10.54296875" style="1627" customWidth="1"/>
    <col min="16124" max="16125" width="11" style="1627" bestFit="1" customWidth="1"/>
    <col min="16126" max="16126" width="9.453125" style="1627" customWidth="1"/>
    <col min="16127" max="16127" width="9.81640625" style="1627" customWidth="1"/>
    <col min="16128" max="16128" width="28.7265625" style="1627" customWidth="1"/>
    <col min="16129" max="16129" width="14.453125" style="1627" customWidth="1"/>
    <col min="16130" max="16130" width="4.1796875" style="1627" customWidth="1"/>
    <col min="16131" max="16131" width="14.453125" style="1627" customWidth="1"/>
    <col min="16132" max="16384" width="11" style="1627"/>
  </cols>
  <sheetData>
    <row r="1" spans="1:7" s="1623" customFormat="1" ht="24.75" customHeight="1">
      <c r="A1" s="1619" t="s">
        <v>1445</v>
      </c>
      <c r="B1" s="1620"/>
      <c r="C1" s="1620"/>
      <c r="D1" s="1621"/>
      <c r="E1" s="1621"/>
      <c r="F1" s="1621"/>
      <c r="G1" s="1622" t="s">
        <v>1446</v>
      </c>
    </row>
    <row r="2" spans="1:7" ht="19.5" customHeight="1">
      <c r="G2" s="1626"/>
    </row>
    <row r="3" spans="1:7" s="1631" customFormat="1" ht="19.5" customHeight="1">
      <c r="A3" s="1628" t="s">
        <v>2303</v>
      </c>
      <c r="B3" s="1629"/>
      <c r="C3" s="1629"/>
      <c r="D3" s="1630"/>
      <c r="E3" s="2016" t="s">
        <v>2302</v>
      </c>
      <c r="F3" s="2016"/>
      <c r="G3" s="2016"/>
    </row>
    <row r="4" spans="1:7" ht="19.5" customHeight="1">
      <c r="A4" s="1628" t="s">
        <v>2192</v>
      </c>
      <c r="E4" s="2017" t="s">
        <v>2193</v>
      </c>
      <c r="F4" s="2017"/>
      <c r="G4" s="2017"/>
    </row>
    <row r="5" spans="1:7" ht="19.5" customHeight="1">
      <c r="A5" s="1628" t="s">
        <v>2194</v>
      </c>
      <c r="F5" s="1415" t="s">
        <v>1956</v>
      </c>
    </row>
    <row r="6" spans="1:7" ht="19.5" customHeight="1">
      <c r="A6" s="1628"/>
      <c r="F6" s="1313"/>
      <c r="G6" s="1632"/>
    </row>
    <row r="7" spans="1:7" ht="16.5" customHeight="1">
      <c r="A7" s="1331" t="s">
        <v>2309</v>
      </c>
      <c r="B7" s="1633" t="s">
        <v>16</v>
      </c>
      <c r="C7" s="1634" t="s">
        <v>1517</v>
      </c>
      <c r="D7" s="1635" t="s">
        <v>1518</v>
      </c>
      <c r="E7" s="1635" t="s">
        <v>1519</v>
      </c>
      <c r="F7" s="1634" t="s">
        <v>1520</v>
      </c>
      <c r="G7" s="1094" t="s">
        <v>2310</v>
      </c>
    </row>
    <row r="8" spans="1:7" ht="13.5" customHeight="1">
      <c r="A8" s="1636"/>
      <c r="B8" s="1625" t="s">
        <v>2195</v>
      </c>
      <c r="C8" s="1625" t="s">
        <v>1504</v>
      </c>
      <c r="D8" s="1625" t="s">
        <v>1471</v>
      </c>
      <c r="E8" s="1625" t="s">
        <v>2196</v>
      </c>
      <c r="F8" s="1625" t="s">
        <v>2197</v>
      </c>
      <c r="G8" s="1637"/>
    </row>
    <row r="9" spans="1:7" ht="17.25" customHeight="1">
      <c r="A9" s="1633"/>
      <c r="B9" s="1633"/>
      <c r="C9" s="1625" t="s">
        <v>2198</v>
      </c>
      <c r="E9" s="1625" t="s">
        <v>1521</v>
      </c>
      <c r="F9" s="1625" t="s">
        <v>1522</v>
      </c>
      <c r="G9" s="1415"/>
    </row>
    <row r="10" spans="1:7" ht="17.25" customHeight="1">
      <c r="A10" s="1636"/>
      <c r="B10" s="1633"/>
      <c r="C10" s="1633"/>
      <c r="D10" s="1625"/>
      <c r="E10" s="1625"/>
      <c r="F10" s="1625"/>
      <c r="G10" s="1637"/>
    </row>
    <row r="11" spans="1:7" s="1639" customFormat="1" ht="15" customHeight="1">
      <c r="A11" s="1638" t="s">
        <v>2446</v>
      </c>
      <c r="B11" s="1783">
        <f>SUM(C11:F11)</f>
        <v>1315</v>
      </c>
      <c r="C11" s="1783">
        <f>SUM(C12)</f>
        <v>697</v>
      </c>
      <c r="D11" s="1783">
        <f t="shared" ref="D11:F11" si="0">SUM(D12)</f>
        <v>353</v>
      </c>
      <c r="E11" s="1783">
        <f t="shared" si="0"/>
        <v>28</v>
      </c>
      <c r="F11" s="1783">
        <f t="shared" si="0"/>
        <v>237</v>
      </c>
      <c r="G11" s="1118" t="s">
        <v>1510</v>
      </c>
    </row>
    <row r="12" spans="1:7" s="1642" customFormat="1" ht="15" customHeight="1">
      <c r="A12" s="1640" t="s">
        <v>2199</v>
      </c>
      <c r="B12" s="1784">
        <f t="shared" ref="B12:B53" si="1">SUM(C12:F12)</f>
        <v>1315</v>
      </c>
      <c r="C12" s="458">
        <v>697</v>
      </c>
      <c r="D12" s="458">
        <v>353</v>
      </c>
      <c r="E12" s="458">
        <v>28</v>
      </c>
      <c r="F12" s="458">
        <v>237</v>
      </c>
      <c r="G12" s="1641" t="s">
        <v>209</v>
      </c>
    </row>
    <row r="13" spans="1:7" s="1642" customFormat="1" ht="15" customHeight="1">
      <c r="A13" s="1638" t="s">
        <v>2447</v>
      </c>
      <c r="B13" s="1783">
        <f t="shared" si="1"/>
        <v>6747</v>
      </c>
      <c r="C13" s="1783">
        <f>SUM(C14:C17)</f>
        <v>3570</v>
      </c>
      <c r="D13" s="1783">
        <f t="shared" ref="D13:F13" si="2">SUM(D14:D17)</f>
        <v>1768</v>
      </c>
      <c r="E13" s="1783">
        <f t="shared" si="2"/>
        <v>267</v>
      </c>
      <c r="F13" s="1783">
        <f t="shared" si="2"/>
        <v>1142</v>
      </c>
      <c r="G13" s="1643" t="s">
        <v>195</v>
      </c>
    </row>
    <row r="14" spans="1:7" s="1642" customFormat="1" ht="15" customHeight="1">
      <c r="A14" s="1644" t="s">
        <v>2448</v>
      </c>
      <c r="B14" s="1784">
        <f t="shared" si="1"/>
        <v>4996</v>
      </c>
      <c r="C14" s="458">
        <v>2678</v>
      </c>
      <c r="D14" s="458">
        <v>1355</v>
      </c>
      <c r="E14" s="458">
        <v>162</v>
      </c>
      <c r="F14" s="458">
        <v>801</v>
      </c>
      <c r="G14" s="1641" t="s">
        <v>2200</v>
      </c>
    </row>
    <row r="15" spans="1:7" s="1642" customFormat="1" ht="15" customHeight="1">
      <c r="A15" s="1644" t="s">
        <v>2201</v>
      </c>
      <c r="B15" s="1784">
        <f t="shared" si="1"/>
        <v>459</v>
      </c>
      <c r="C15" s="458">
        <v>121</v>
      </c>
      <c r="D15" s="458">
        <v>161</v>
      </c>
      <c r="E15" s="458">
        <v>82</v>
      </c>
      <c r="F15" s="458">
        <v>95</v>
      </c>
      <c r="G15" s="1641" t="s">
        <v>2202</v>
      </c>
    </row>
    <row r="16" spans="1:7" s="1642" customFormat="1" ht="15" customHeight="1">
      <c r="A16" s="1645" t="s">
        <v>2203</v>
      </c>
      <c r="B16" s="1784">
        <f t="shared" si="1"/>
        <v>659</v>
      </c>
      <c r="C16" s="458">
        <v>321</v>
      </c>
      <c r="D16" s="458">
        <v>182</v>
      </c>
      <c r="E16" s="458">
        <v>23</v>
      </c>
      <c r="F16" s="458">
        <v>133</v>
      </c>
      <c r="G16" s="1641" t="s">
        <v>2204</v>
      </c>
    </row>
    <row r="17" spans="1:7" s="1642" customFormat="1" ht="15" customHeight="1">
      <c r="A17" s="1645" t="s">
        <v>2449</v>
      </c>
      <c r="B17" s="1784">
        <f t="shared" si="1"/>
        <v>633</v>
      </c>
      <c r="C17" s="458">
        <v>450</v>
      </c>
      <c r="D17" s="458">
        <v>70</v>
      </c>
      <c r="E17" s="1785">
        <v>0</v>
      </c>
      <c r="F17" s="458">
        <v>113</v>
      </c>
      <c r="G17" s="1641" t="s">
        <v>2205</v>
      </c>
    </row>
    <row r="18" spans="1:7" s="1642" customFormat="1" ht="15" customHeight="1">
      <c r="A18" s="1638" t="s">
        <v>184</v>
      </c>
      <c r="B18" s="1783">
        <f t="shared" si="1"/>
        <v>4501</v>
      </c>
      <c r="C18" s="1783">
        <f>SUM(C19:C22)</f>
        <v>1406</v>
      </c>
      <c r="D18" s="1783">
        <f t="shared" ref="D18:F18" si="3">SUM(D19:D22)</f>
        <v>1364</v>
      </c>
      <c r="E18" s="1783">
        <f t="shared" si="3"/>
        <v>511</v>
      </c>
      <c r="F18" s="1783">
        <f t="shared" si="3"/>
        <v>1220</v>
      </c>
      <c r="G18" s="1118" t="s">
        <v>1512</v>
      </c>
    </row>
    <row r="19" spans="1:7" s="1642" customFormat="1" ht="15" customHeight="1">
      <c r="A19" s="1645" t="s">
        <v>2206</v>
      </c>
      <c r="B19" s="1784">
        <f t="shared" si="1"/>
        <v>329</v>
      </c>
      <c r="C19" s="458">
        <v>47</v>
      </c>
      <c r="D19" s="458">
        <v>68</v>
      </c>
      <c r="E19" s="458">
        <v>21</v>
      </c>
      <c r="F19" s="458">
        <v>193</v>
      </c>
      <c r="G19" s="1646" t="s">
        <v>2207</v>
      </c>
    </row>
    <row r="20" spans="1:7" s="1642" customFormat="1" ht="15" customHeight="1">
      <c r="A20" s="1645" t="s">
        <v>188</v>
      </c>
      <c r="B20" s="1784">
        <f t="shared" si="1"/>
        <v>2037</v>
      </c>
      <c r="C20" s="458">
        <v>720</v>
      </c>
      <c r="D20" s="458">
        <v>591</v>
      </c>
      <c r="E20" s="458">
        <v>325</v>
      </c>
      <c r="F20" s="458">
        <v>401</v>
      </c>
      <c r="G20" s="1641" t="s">
        <v>2208</v>
      </c>
    </row>
    <row r="21" spans="1:7" s="1642" customFormat="1" ht="15" customHeight="1">
      <c r="A21" s="1645" t="s">
        <v>2209</v>
      </c>
      <c r="B21" s="1784">
        <f t="shared" si="1"/>
        <v>1077</v>
      </c>
      <c r="C21" s="458">
        <v>304</v>
      </c>
      <c r="D21" s="458">
        <v>331</v>
      </c>
      <c r="E21" s="458">
        <v>113</v>
      </c>
      <c r="F21" s="458">
        <v>329</v>
      </c>
      <c r="G21" s="1641" t="s">
        <v>2210</v>
      </c>
    </row>
    <row r="22" spans="1:7" s="1642" customFormat="1" ht="15" customHeight="1">
      <c r="A22" s="1645" t="s">
        <v>2211</v>
      </c>
      <c r="B22" s="1784">
        <f t="shared" si="1"/>
        <v>1058</v>
      </c>
      <c r="C22" s="458">
        <v>335</v>
      </c>
      <c r="D22" s="458">
        <v>374</v>
      </c>
      <c r="E22" s="458">
        <v>52</v>
      </c>
      <c r="F22" s="458">
        <v>297</v>
      </c>
      <c r="G22" s="1641" t="s">
        <v>2212</v>
      </c>
    </row>
    <row r="23" spans="1:7" s="1642" customFormat="1" ht="15" customHeight="1">
      <c r="A23" s="1638" t="s">
        <v>1515</v>
      </c>
      <c r="B23" s="1783">
        <f t="shared" si="1"/>
        <v>20684</v>
      </c>
      <c r="C23" s="1783">
        <f>SUM(C24:C29)</f>
        <v>7873</v>
      </c>
      <c r="D23" s="1783">
        <f t="shared" ref="D23:F23" si="4">SUM(D24:D29)</f>
        <v>5706</v>
      </c>
      <c r="E23" s="1783">
        <f t="shared" si="4"/>
        <v>2149</v>
      </c>
      <c r="F23" s="1783">
        <f t="shared" si="4"/>
        <v>4956</v>
      </c>
      <c r="G23" s="1643" t="s">
        <v>171</v>
      </c>
    </row>
    <row r="24" spans="1:7" s="1642" customFormat="1" ht="15" customHeight="1">
      <c r="A24" s="1647" t="s">
        <v>2213</v>
      </c>
      <c r="B24" s="1784">
        <f t="shared" si="1"/>
        <v>11544</v>
      </c>
      <c r="C24" s="458">
        <v>4873</v>
      </c>
      <c r="D24" s="458">
        <v>3603</v>
      </c>
      <c r="E24" s="458">
        <v>585</v>
      </c>
      <c r="F24" s="458">
        <v>2483</v>
      </c>
      <c r="G24" s="1646" t="s">
        <v>2214</v>
      </c>
    </row>
    <row r="25" spans="1:7" s="1642" customFormat="1" ht="15" customHeight="1">
      <c r="A25" s="1645" t="s">
        <v>2215</v>
      </c>
      <c r="B25" s="1784">
        <f t="shared" si="1"/>
        <v>3152</v>
      </c>
      <c r="C25" s="458">
        <v>1267</v>
      </c>
      <c r="D25" s="458">
        <v>700</v>
      </c>
      <c r="E25" s="458">
        <v>536</v>
      </c>
      <c r="F25" s="458">
        <v>649</v>
      </c>
      <c r="G25" s="1646" t="s">
        <v>2216</v>
      </c>
    </row>
    <row r="26" spans="1:7" s="1642" customFormat="1" ht="15" customHeight="1">
      <c r="A26" s="1645" t="s">
        <v>2217</v>
      </c>
      <c r="B26" s="1784">
        <f t="shared" si="1"/>
        <v>616</v>
      </c>
      <c r="C26" s="458">
        <v>103</v>
      </c>
      <c r="D26" s="458">
        <v>134</v>
      </c>
      <c r="E26" s="458">
        <v>117</v>
      </c>
      <c r="F26" s="458">
        <v>262</v>
      </c>
      <c r="G26" s="1646" t="s">
        <v>2218</v>
      </c>
    </row>
    <row r="27" spans="1:7" s="1642" customFormat="1" ht="15" customHeight="1">
      <c r="A27" s="1645" t="s">
        <v>178</v>
      </c>
      <c r="B27" s="1784">
        <f t="shared" si="1"/>
        <v>2850</v>
      </c>
      <c r="C27" s="458">
        <v>829</v>
      </c>
      <c r="D27" s="458">
        <v>693</v>
      </c>
      <c r="E27" s="458">
        <v>552</v>
      </c>
      <c r="F27" s="458">
        <v>776</v>
      </c>
      <c r="G27" s="1641" t="s">
        <v>2219</v>
      </c>
    </row>
    <row r="28" spans="1:7" s="1642" customFormat="1" ht="15" customHeight="1">
      <c r="A28" s="1648" t="s">
        <v>2220</v>
      </c>
      <c r="B28" s="1784">
        <f t="shared" si="1"/>
        <v>554</v>
      </c>
      <c r="C28" s="458">
        <v>104</v>
      </c>
      <c r="D28" s="458">
        <v>176</v>
      </c>
      <c r="E28" s="458">
        <v>112</v>
      </c>
      <c r="F28" s="458">
        <v>162</v>
      </c>
      <c r="G28" s="1648" t="s">
        <v>2221</v>
      </c>
    </row>
    <row r="29" spans="1:7" s="1642" customFormat="1" ht="15" customHeight="1">
      <c r="A29" s="1645" t="s">
        <v>182</v>
      </c>
      <c r="B29" s="1784">
        <f t="shared" si="1"/>
        <v>1968</v>
      </c>
      <c r="C29" s="458">
        <v>697</v>
      </c>
      <c r="D29" s="458">
        <v>400</v>
      </c>
      <c r="E29" s="458">
        <v>247</v>
      </c>
      <c r="F29" s="458">
        <v>624</v>
      </c>
      <c r="G29" s="1641" t="s">
        <v>2222</v>
      </c>
    </row>
    <row r="30" spans="1:7" s="1642" customFormat="1" ht="15" customHeight="1">
      <c r="A30" s="1638" t="s">
        <v>2223</v>
      </c>
      <c r="B30" s="1783">
        <f t="shared" si="1"/>
        <v>24127</v>
      </c>
      <c r="C30" s="1783">
        <f>SUM(C31:C38)</f>
        <v>10587</v>
      </c>
      <c r="D30" s="1783">
        <f t="shared" ref="D30:F30" si="5">SUM(D31:D38)</f>
        <v>6135</v>
      </c>
      <c r="E30" s="1783">
        <f t="shared" si="5"/>
        <v>2088</v>
      </c>
      <c r="F30" s="1783">
        <f t="shared" si="5"/>
        <v>5317</v>
      </c>
      <c r="G30" s="1118" t="s">
        <v>1513</v>
      </c>
    </row>
    <row r="31" spans="1:7" s="1642" customFormat="1" ht="15" customHeight="1">
      <c r="A31" s="1644" t="s">
        <v>2224</v>
      </c>
      <c r="B31" s="1784">
        <f t="shared" si="1"/>
        <v>13045</v>
      </c>
      <c r="C31" s="458">
        <v>6650</v>
      </c>
      <c r="D31" s="458">
        <v>3271</v>
      </c>
      <c r="E31" s="458">
        <v>908</v>
      </c>
      <c r="F31" s="458">
        <v>2216</v>
      </c>
      <c r="G31" s="1646" t="s">
        <v>2225</v>
      </c>
    </row>
    <row r="32" spans="1:7" s="1642" customFormat="1" ht="15" customHeight="1">
      <c r="A32" s="1644" t="s">
        <v>2226</v>
      </c>
      <c r="B32" s="1784">
        <f t="shared" si="1"/>
        <v>357</v>
      </c>
      <c r="C32" s="458">
        <v>116</v>
      </c>
      <c r="D32" s="458">
        <v>108</v>
      </c>
      <c r="E32" s="458"/>
      <c r="F32" s="458">
        <v>133</v>
      </c>
      <c r="G32" s="1641" t="s">
        <v>2227</v>
      </c>
    </row>
    <row r="33" spans="1:7" s="1642" customFormat="1" ht="15" customHeight="1">
      <c r="A33" s="1644" t="s">
        <v>2228</v>
      </c>
      <c r="B33" s="1784">
        <f t="shared" si="1"/>
        <v>766</v>
      </c>
      <c r="C33" s="458"/>
      <c r="D33" s="458"/>
      <c r="E33" s="458">
        <v>281</v>
      </c>
      <c r="F33" s="458">
        <v>485</v>
      </c>
      <c r="G33" s="1641" t="s">
        <v>2229</v>
      </c>
    </row>
    <row r="34" spans="1:7" s="1642" customFormat="1" ht="15" customHeight="1">
      <c r="A34" s="1644" t="s">
        <v>2450</v>
      </c>
      <c r="B34" s="1784">
        <f t="shared" si="1"/>
        <v>1488</v>
      </c>
      <c r="C34" s="458">
        <v>650</v>
      </c>
      <c r="D34" s="458">
        <v>521</v>
      </c>
      <c r="E34" s="458">
        <v>102</v>
      </c>
      <c r="F34" s="458">
        <v>215</v>
      </c>
      <c r="G34" s="1641" t="s">
        <v>2230</v>
      </c>
    </row>
    <row r="35" spans="1:7" s="1642" customFormat="1" ht="15" customHeight="1">
      <c r="A35" s="1644" t="s">
        <v>2231</v>
      </c>
      <c r="B35" s="1784">
        <f t="shared" si="1"/>
        <v>1643</v>
      </c>
      <c r="C35" s="458">
        <v>539</v>
      </c>
      <c r="D35" s="458">
        <v>405</v>
      </c>
      <c r="E35" s="458">
        <v>212</v>
      </c>
      <c r="F35" s="458">
        <v>487</v>
      </c>
      <c r="G35" s="1641" t="s">
        <v>2232</v>
      </c>
    </row>
    <row r="36" spans="1:7" s="1642" customFormat="1" ht="15" customHeight="1">
      <c r="A36" s="1644" t="s">
        <v>2233</v>
      </c>
      <c r="B36" s="1784">
        <f t="shared" si="1"/>
        <v>1164</v>
      </c>
      <c r="C36" s="458">
        <v>295</v>
      </c>
      <c r="D36" s="458">
        <v>282</v>
      </c>
      <c r="E36" s="458">
        <v>85</v>
      </c>
      <c r="F36" s="458">
        <v>502</v>
      </c>
      <c r="G36" s="1641" t="s">
        <v>865</v>
      </c>
    </row>
    <row r="37" spans="1:7" s="1642" customFormat="1" ht="15" customHeight="1">
      <c r="A37" s="1640" t="s">
        <v>155</v>
      </c>
      <c r="B37" s="1784">
        <f t="shared" si="1"/>
        <v>4886</v>
      </c>
      <c r="C37" s="458">
        <v>2188</v>
      </c>
      <c r="D37" s="458">
        <v>1391</v>
      </c>
      <c r="E37" s="458">
        <v>396</v>
      </c>
      <c r="F37" s="458">
        <v>911</v>
      </c>
      <c r="G37" s="1641" t="s">
        <v>2234</v>
      </c>
    </row>
    <row r="38" spans="1:7" s="1642" customFormat="1" ht="15" customHeight="1">
      <c r="A38" s="1640" t="s">
        <v>2235</v>
      </c>
      <c r="B38" s="1784">
        <f t="shared" si="1"/>
        <v>778</v>
      </c>
      <c r="C38" s="458">
        <v>149</v>
      </c>
      <c r="D38" s="458">
        <v>157</v>
      </c>
      <c r="E38" s="458">
        <v>104</v>
      </c>
      <c r="F38" s="458">
        <v>368</v>
      </c>
      <c r="G38" s="1648" t="s">
        <v>2236</v>
      </c>
    </row>
    <row r="39" spans="1:7" s="1642" customFormat="1" ht="15" customHeight="1">
      <c r="A39" s="1649" t="s">
        <v>1402</v>
      </c>
      <c r="B39" s="1783">
        <f t="shared" si="1"/>
        <v>21487</v>
      </c>
      <c r="C39" s="1783">
        <f>SUM(C40:C47)</f>
        <v>8322</v>
      </c>
      <c r="D39" s="1783">
        <f t="shared" ref="D39:F39" si="6">SUM(D40:D47)</f>
        <v>4144</v>
      </c>
      <c r="E39" s="1783">
        <f t="shared" si="6"/>
        <v>2937</v>
      </c>
      <c r="F39" s="1783">
        <f t="shared" si="6"/>
        <v>6084</v>
      </c>
      <c r="G39" s="1651" t="s">
        <v>55</v>
      </c>
    </row>
    <row r="40" spans="1:7" s="1642" customFormat="1" ht="15" customHeight="1">
      <c r="A40" s="1650" t="s">
        <v>2237</v>
      </c>
      <c r="B40" s="1784">
        <f t="shared" si="1"/>
        <v>9220</v>
      </c>
      <c r="C40" s="458">
        <v>4713</v>
      </c>
      <c r="D40" s="458">
        <v>1597</v>
      </c>
      <c r="E40" s="458">
        <v>868</v>
      </c>
      <c r="F40" s="458">
        <v>2042</v>
      </c>
      <c r="G40" s="1641" t="s">
        <v>2239</v>
      </c>
    </row>
    <row r="41" spans="1:7" s="1642" customFormat="1" ht="15" customHeight="1">
      <c r="A41" s="1652" t="s">
        <v>2238</v>
      </c>
      <c r="B41" s="1784">
        <f t="shared" si="1"/>
        <v>2802</v>
      </c>
      <c r="C41" s="458">
        <v>997</v>
      </c>
      <c r="D41" s="458">
        <v>505</v>
      </c>
      <c r="E41" s="458">
        <v>444</v>
      </c>
      <c r="F41" s="458">
        <v>856</v>
      </c>
      <c r="G41" s="1646" t="s">
        <v>2241</v>
      </c>
    </row>
    <row r="42" spans="1:7" s="1642" customFormat="1" ht="15" customHeight="1">
      <c r="A42" s="1640" t="s">
        <v>2240</v>
      </c>
      <c r="B42" s="1784">
        <f t="shared" si="1"/>
        <v>827</v>
      </c>
      <c r="C42" s="458">
        <v>119</v>
      </c>
      <c r="D42" s="458">
        <v>201</v>
      </c>
      <c r="E42" s="458">
        <v>130</v>
      </c>
      <c r="F42" s="458">
        <v>377</v>
      </c>
      <c r="G42" s="1641" t="s">
        <v>1592</v>
      </c>
    </row>
    <row r="43" spans="1:7" s="1642" customFormat="1" ht="15" customHeight="1">
      <c r="A43" s="1640" t="s">
        <v>62</v>
      </c>
      <c r="B43" s="1784">
        <f t="shared" si="1"/>
        <v>821</v>
      </c>
      <c r="C43" s="458">
        <v>116</v>
      </c>
      <c r="D43" s="458">
        <v>144</v>
      </c>
      <c r="E43" s="458">
        <v>200</v>
      </c>
      <c r="F43" s="458">
        <v>361</v>
      </c>
      <c r="G43" s="1641" t="s">
        <v>63</v>
      </c>
    </row>
    <row r="44" spans="1:7" s="1642" customFormat="1" ht="15" customHeight="1">
      <c r="A44" s="1640" t="s">
        <v>2242</v>
      </c>
      <c r="B44" s="1784">
        <f t="shared" si="1"/>
        <v>1033</v>
      </c>
      <c r="C44" s="458">
        <v>188</v>
      </c>
      <c r="D44" s="458">
        <v>215</v>
      </c>
      <c r="E44" s="458">
        <v>278</v>
      </c>
      <c r="F44" s="458">
        <v>352</v>
      </c>
      <c r="G44" s="1641" t="s">
        <v>65</v>
      </c>
    </row>
    <row r="45" spans="1:7" s="1642" customFormat="1" ht="15" customHeight="1">
      <c r="A45" s="1653" t="s">
        <v>2243</v>
      </c>
      <c r="B45" s="1784">
        <f t="shared" si="1"/>
        <v>4219</v>
      </c>
      <c r="C45" s="458">
        <v>1543</v>
      </c>
      <c r="D45" s="458">
        <v>965</v>
      </c>
      <c r="E45" s="458">
        <v>491</v>
      </c>
      <c r="F45" s="458">
        <v>1220</v>
      </c>
      <c r="G45" s="1641" t="s">
        <v>67</v>
      </c>
    </row>
    <row r="46" spans="1:7" s="1642" customFormat="1" ht="15" customHeight="1">
      <c r="A46" s="1640" t="s">
        <v>70</v>
      </c>
      <c r="B46" s="1784">
        <f t="shared" si="1"/>
        <v>1982</v>
      </c>
      <c r="C46" s="458">
        <v>559</v>
      </c>
      <c r="D46" s="458">
        <v>505</v>
      </c>
      <c r="E46" s="458">
        <v>318</v>
      </c>
      <c r="F46" s="458">
        <v>600</v>
      </c>
      <c r="G46" s="1654" t="s">
        <v>71</v>
      </c>
    </row>
    <row r="47" spans="1:7" s="1642" customFormat="1" ht="15" customHeight="1">
      <c r="A47" s="1640" t="s">
        <v>2451</v>
      </c>
      <c r="B47" s="1784">
        <f t="shared" si="1"/>
        <v>583</v>
      </c>
      <c r="C47" s="458">
        <v>87</v>
      </c>
      <c r="D47" s="458">
        <v>12</v>
      </c>
      <c r="E47" s="458">
        <v>208</v>
      </c>
      <c r="F47" s="458">
        <v>276</v>
      </c>
      <c r="G47" s="1654" t="s">
        <v>2244</v>
      </c>
    </row>
    <row r="48" spans="1:7" s="1642" customFormat="1" ht="15" customHeight="1">
      <c r="A48" s="1649" t="s">
        <v>716</v>
      </c>
      <c r="B48" s="1783">
        <f t="shared" si="1"/>
        <v>9407</v>
      </c>
      <c r="C48" s="1783">
        <f>SUM(C49:C53)</f>
        <v>3940</v>
      </c>
      <c r="D48" s="1783">
        <f t="shared" ref="D48:F48" si="7">SUM(D49:D53)</f>
        <v>1921</v>
      </c>
      <c r="E48" s="1783">
        <f t="shared" si="7"/>
        <v>1407</v>
      </c>
      <c r="F48" s="1783">
        <f t="shared" si="7"/>
        <v>2139</v>
      </c>
      <c r="G48" s="1655" t="s">
        <v>1509</v>
      </c>
    </row>
    <row r="49" spans="1:7" s="1642" customFormat="1" ht="15" customHeight="1">
      <c r="A49" s="1640" t="s">
        <v>160</v>
      </c>
      <c r="B49" s="1784">
        <f t="shared" si="1"/>
        <v>4447</v>
      </c>
      <c r="C49" s="458">
        <v>1924</v>
      </c>
      <c r="D49" s="458">
        <v>997</v>
      </c>
      <c r="E49" s="458">
        <v>654</v>
      </c>
      <c r="F49" s="458">
        <v>872</v>
      </c>
      <c r="G49" s="1641" t="s">
        <v>2245</v>
      </c>
    </row>
    <row r="50" spans="1:7" s="1642" customFormat="1" ht="15" customHeight="1">
      <c r="A50" s="1640" t="s">
        <v>162</v>
      </c>
      <c r="B50" s="1784">
        <f t="shared" si="1"/>
        <v>576</v>
      </c>
      <c r="C50" s="458">
        <v>114</v>
      </c>
      <c r="D50" s="458">
        <v>144</v>
      </c>
      <c r="E50" s="458">
        <v>144</v>
      </c>
      <c r="F50" s="458">
        <v>174</v>
      </c>
      <c r="G50" s="1641" t="s">
        <v>2247</v>
      </c>
    </row>
    <row r="51" spans="1:7" s="1642" customFormat="1" ht="15" customHeight="1">
      <c r="A51" s="1640" t="s">
        <v>2246</v>
      </c>
      <c r="B51" s="1784">
        <f t="shared" si="1"/>
        <v>2510</v>
      </c>
      <c r="C51" s="458">
        <v>1178</v>
      </c>
      <c r="D51" s="458">
        <v>532</v>
      </c>
      <c r="E51" s="458">
        <v>330</v>
      </c>
      <c r="F51" s="458">
        <v>470</v>
      </c>
      <c r="G51" s="1646" t="s">
        <v>2248</v>
      </c>
    </row>
    <row r="52" spans="1:7" s="1642" customFormat="1" ht="15" customHeight="1">
      <c r="A52" s="1640" t="s">
        <v>166</v>
      </c>
      <c r="B52" s="1784">
        <f t="shared" si="1"/>
        <v>994</v>
      </c>
      <c r="C52" s="458">
        <v>264</v>
      </c>
      <c r="D52" s="458">
        <v>193</v>
      </c>
      <c r="E52" s="458">
        <v>172</v>
      </c>
      <c r="F52" s="458">
        <v>365</v>
      </c>
      <c r="G52" s="1641" t="s">
        <v>2250</v>
      </c>
    </row>
    <row r="53" spans="1:7" s="1642" customFormat="1" ht="15" customHeight="1">
      <c r="A53" s="1640" t="s">
        <v>2249</v>
      </c>
      <c r="B53" s="1784">
        <f t="shared" si="1"/>
        <v>880</v>
      </c>
      <c r="C53" s="458">
        <v>460</v>
      </c>
      <c r="D53" s="458">
        <v>55</v>
      </c>
      <c r="E53" s="458">
        <v>107</v>
      </c>
      <c r="F53" s="458">
        <v>258</v>
      </c>
      <c r="G53" s="1648" t="s">
        <v>2251</v>
      </c>
    </row>
    <row r="54" spans="1:7" s="1642" customFormat="1" ht="12.75" customHeight="1">
      <c r="A54" s="1656"/>
      <c r="B54" s="1658"/>
      <c r="C54" s="1658"/>
      <c r="D54" s="1659"/>
      <c r="E54" s="1659"/>
      <c r="F54" s="1659"/>
      <c r="G54" s="1660"/>
    </row>
    <row r="55" spans="1:7" s="1642" customFormat="1" ht="12.75" customHeight="1">
      <c r="A55" s="1657"/>
      <c r="B55" s="1625"/>
      <c r="C55" s="1625"/>
      <c r="D55" s="1624"/>
      <c r="E55" s="1624"/>
      <c r="F55" s="1624"/>
      <c r="G55" s="1660"/>
    </row>
    <row r="56" spans="1:7" s="1642" customFormat="1" ht="12.75" customHeight="1">
      <c r="A56" s="1657"/>
      <c r="B56" s="1625"/>
      <c r="C56" s="1625"/>
      <c r="D56" s="1624"/>
      <c r="E56" s="1624"/>
      <c r="F56" s="1624"/>
      <c r="G56" s="1660"/>
    </row>
    <row r="57" spans="1:7" s="1642" customFormat="1" ht="12.75" customHeight="1">
      <c r="A57" s="1656"/>
      <c r="B57" s="1625"/>
      <c r="C57" s="1625"/>
      <c r="D57" s="1625"/>
      <c r="E57" s="1625"/>
      <c r="F57" s="1625"/>
      <c r="G57" s="1660"/>
    </row>
    <row r="58" spans="1:7" s="1642" customFormat="1" ht="12.75" customHeight="1">
      <c r="A58" s="1661"/>
      <c r="B58" s="1763"/>
      <c r="C58" s="1763"/>
      <c r="D58" s="1763"/>
      <c r="E58" s="1763"/>
      <c r="F58" s="1763"/>
      <c r="G58" s="1763"/>
    </row>
    <row r="59" spans="1:7" s="1642" customFormat="1" ht="12.75" customHeight="1">
      <c r="A59" s="1763"/>
      <c r="B59" s="1625"/>
      <c r="C59" s="1625"/>
      <c r="D59" s="1624"/>
      <c r="E59" s="1624"/>
      <c r="F59" s="1624"/>
      <c r="G59" s="1660"/>
    </row>
    <row r="60" spans="1:7" s="1642" customFormat="1" ht="12.75" customHeight="1">
      <c r="A60" s="1656"/>
      <c r="B60" s="1625"/>
      <c r="C60" s="1625"/>
      <c r="D60" s="1624"/>
      <c r="E60" s="1624"/>
      <c r="F60" s="1624"/>
      <c r="G60" s="1660"/>
    </row>
    <row r="61" spans="1:7" s="1642" customFormat="1" ht="12.75" customHeight="1">
      <c r="A61" s="1619" t="s">
        <v>1445</v>
      </c>
      <c r="B61" s="1621"/>
      <c r="C61" s="1621"/>
      <c r="D61" s="1621"/>
      <c r="E61" s="1621"/>
      <c r="F61" s="1621"/>
      <c r="G61" s="1622" t="s">
        <v>1446</v>
      </c>
    </row>
    <row r="62" spans="1:7" s="1642" customFormat="1" ht="12.75" customHeight="1">
      <c r="B62" s="1633"/>
      <c r="C62" s="1624"/>
      <c r="D62" s="1624"/>
      <c r="E62" s="1624"/>
      <c r="F62" s="1624"/>
      <c r="G62" s="1626"/>
    </row>
    <row r="63" spans="1:7" s="1642" customFormat="1" ht="24" customHeight="1">
      <c r="A63" s="1628" t="s">
        <v>2303</v>
      </c>
      <c r="B63" s="1629"/>
      <c r="C63" s="1630"/>
      <c r="D63" s="1630"/>
      <c r="E63" s="2016" t="s">
        <v>2302</v>
      </c>
      <c r="F63" s="2016"/>
      <c r="G63" s="2016"/>
    </row>
    <row r="64" spans="1:7" s="1642" customFormat="1" ht="23.15" customHeight="1">
      <c r="A64" s="1628" t="s">
        <v>2252</v>
      </c>
      <c r="B64" s="1633"/>
      <c r="C64" s="1624"/>
      <c r="D64" s="1624"/>
      <c r="E64" s="2017" t="s">
        <v>2253</v>
      </c>
      <c r="F64" s="2017"/>
      <c r="G64" s="2017"/>
    </row>
    <row r="65" spans="1:7" s="1642" customFormat="1" ht="17.5" customHeight="1">
      <c r="B65" s="1633"/>
      <c r="C65" s="1624"/>
      <c r="D65" s="1624"/>
      <c r="E65" s="1624"/>
      <c r="F65" s="1313"/>
      <c r="G65" s="1662" t="s">
        <v>2452</v>
      </c>
    </row>
    <row r="66" spans="1:7" s="1642" customFormat="1" ht="15" customHeight="1">
      <c r="A66" s="1628" t="s">
        <v>2254</v>
      </c>
      <c r="B66" s="1633"/>
      <c r="C66" s="1624"/>
      <c r="D66" s="1624"/>
      <c r="E66" s="1624"/>
      <c r="F66" s="1313"/>
      <c r="G66" s="1632"/>
    </row>
    <row r="67" spans="1:7" s="1642" customFormat="1" ht="15" customHeight="1">
      <c r="A67" s="1331" t="s">
        <v>2309</v>
      </c>
      <c r="B67" s="1633" t="s">
        <v>16</v>
      </c>
      <c r="C67" s="1634" t="s">
        <v>1517</v>
      </c>
      <c r="D67" s="1635" t="s">
        <v>1518</v>
      </c>
      <c r="E67" s="1635" t="s">
        <v>1519</v>
      </c>
      <c r="F67" s="1634" t="s">
        <v>1520</v>
      </c>
      <c r="G67" s="1094" t="s">
        <v>2310</v>
      </c>
    </row>
    <row r="68" spans="1:7" s="1642" customFormat="1" ht="15" customHeight="1">
      <c r="B68" s="1625" t="s">
        <v>2195</v>
      </c>
      <c r="C68" s="1625" t="s">
        <v>1504</v>
      </c>
      <c r="D68" s="1625" t="s">
        <v>1471</v>
      </c>
      <c r="E68" s="1663" t="s">
        <v>2196</v>
      </c>
      <c r="F68" s="1663" t="s">
        <v>2197</v>
      </c>
      <c r="G68" s="1637"/>
    </row>
    <row r="69" spans="1:7" s="1642" customFormat="1" ht="15" customHeight="1">
      <c r="A69" s="1636"/>
      <c r="B69" s="1633"/>
      <c r="C69" s="1625" t="s">
        <v>2198</v>
      </c>
      <c r="D69" s="1624"/>
      <c r="E69" s="1625" t="s">
        <v>1521</v>
      </c>
      <c r="F69" s="1625" t="s">
        <v>1522</v>
      </c>
      <c r="G69" s="1415"/>
    </row>
    <row r="70" spans="1:7" s="1642" customFormat="1" ht="15" customHeight="1">
      <c r="A70" s="1633"/>
      <c r="B70" s="1642">
        <f>SUM(B62:B69)</f>
        <v>0</v>
      </c>
      <c r="C70" s="1642">
        <f>SUM(C62:C69)</f>
        <v>0</v>
      </c>
      <c r="D70" s="1642">
        <f>SUM(D62:D69)</f>
        <v>0</v>
      </c>
      <c r="E70" s="1642">
        <f>SUM(E62:E69)</f>
        <v>0</v>
      </c>
      <c r="F70" s="1642">
        <f>SUM(F62:F69)</f>
        <v>0</v>
      </c>
      <c r="G70" s="1624"/>
    </row>
    <row r="71" spans="1:7" s="1642" customFormat="1" ht="15" customHeight="1">
      <c r="A71" s="1664" t="s">
        <v>2255</v>
      </c>
      <c r="B71" s="1639">
        <f>SUM(C71:F71)</f>
        <v>61187</v>
      </c>
      <c r="C71" s="1639">
        <f>SUM(C72:C80)</f>
        <v>32555</v>
      </c>
      <c r="D71" s="1639">
        <f t="shared" ref="D71:F71" si="8">SUM(D72:D80)</f>
        <v>13479</v>
      </c>
      <c r="E71" s="1639">
        <f t="shared" si="8"/>
        <v>4006</v>
      </c>
      <c r="F71" s="1639">
        <f t="shared" si="8"/>
        <v>11147</v>
      </c>
      <c r="G71" s="1118" t="s">
        <v>2256</v>
      </c>
    </row>
    <row r="72" spans="1:7" s="1642" customFormat="1" ht="15" customHeight="1">
      <c r="A72" s="1665" t="s">
        <v>127</v>
      </c>
      <c r="B72" s="1642">
        <f t="shared" ref="B72:B112" si="9">SUM(C72:F72)</f>
        <v>35304</v>
      </c>
      <c r="C72" s="1642">
        <v>20596</v>
      </c>
      <c r="D72" s="1642">
        <v>7934</v>
      </c>
      <c r="E72" s="1642">
        <v>1324</v>
      </c>
      <c r="F72" s="1642">
        <v>5450</v>
      </c>
      <c r="G72" s="1666" t="s">
        <v>2257</v>
      </c>
    </row>
    <row r="73" spans="1:7" s="1642" customFormat="1" ht="15" customHeight="1">
      <c r="A73" s="1667" t="s">
        <v>2258</v>
      </c>
      <c r="B73" s="1642">
        <f t="shared" si="9"/>
        <v>5716</v>
      </c>
      <c r="C73" s="1642">
        <v>2686</v>
      </c>
      <c r="D73" s="1642">
        <v>1087</v>
      </c>
      <c r="E73" s="1642">
        <v>753</v>
      </c>
      <c r="F73" s="1642">
        <v>1190</v>
      </c>
      <c r="G73" s="1641" t="s">
        <v>2259</v>
      </c>
    </row>
    <row r="74" spans="1:7" s="1642" customFormat="1" ht="15" customHeight="1">
      <c r="A74" s="1668" t="s">
        <v>123</v>
      </c>
      <c r="B74" s="1642">
        <f t="shared" si="9"/>
        <v>1552</v>
      </c>
      <c r="C74" s="1642">
        <v>704</v>
      </c>
      <c r="D74" s="1642">
        <v>355</v>
      </c>
      <c r="E74" s="1642">
        <v>212</v>
      </c>
      <c r="F74" s="1642">
        <v>281</v>
      </c>
      <c r="G74" s="1641" t="s">
        <v>2260</v>
      </c>
    </row>
    <row r="75" spans="1:7" s="1642" customFormat="1" ht="15" customHeight="1">
      <c r="A75" s="1668" t="s">
        <v>125</v>
      </c>
      <c r="B75" s="1642">
        <f t="shared" si="9"/>
        <v>2606</v>
      </c>
      <c r="C75" s="1642">
        <v>1089</v>
      </c>
      <c r="D75" s="1642">
        <v>528</v>
      </c>
      <c r="E75" s="1642">
        <v>319</v>
      </c>
      <c r="F75" s="1642">
        <v>670</v>
      </c>
      <c r="G75" s="1648" t="s">
        <v>2261</v>
      </c>
    </row>
    <row r="76" spans="1:7" s="1642" customFormat="1" ht="15" customHeight="1">
      <c r="A76" s="1669" t="s">
        <v>129</v>
      </c>
      <c r="B76" s="1642">
        <f t="shared" si="9"/>
        <v>6451</v>
      </c>
      <c r="C76" s="1642">
        <v>2340</v>
      </c>
      <c r="D76" s="1642">
        <v>2217</v>
      </c>
      <c r="E76" s="1642">
        <v>432</v>
      </c>
      <c r="F76" s="1642">
        <v>1462</v>
      </c>
      <c r="G76" s="1648" t="s">
        <v>2262</v>
      </c>
    </row>
    <row r="77" spans="1:7" s="1642" customFormat="1" ht="15" customHeight="1">
      <c r="A77" s="1670" t="s">
        <v>131</v>
      </c>
      <c r="B77" s="1642">
        <f t="shared" si="9"/>
        <v>1303</v>
      </c>
      <c r="C77" s="1642">
        <v>624</v>
      </c>
      <c r="D77" s="1642">
        <v>139</v>
      </c>
      <c r="E77" s="1642">
        <v>169</v>
      </c>
      <c r="F77" s="1642">
        <v>371</v>
      </c>
      <c r="G77" s="1671" t="s">
        <v>2263</v>
      </c>
    </row>
    <row r="78" spans="1:7" s="1642" customFormat="1" ht="15" customHeight="1">
      <c r="A78" s="1672" t="s">
        <v>2264</v>
      </c>
      <c r="B78" s="1642">
        <f t="shared" si="9"/>
        <v>1490</v>
      </c>
      <c r="C78" s="1642">
        <v>1186</v>
      </c>
      <c r="D78" s="1642">
        <v>131</v>
      </c>
      <c r="E78" s="1642">
        <v>148</v>
      </c>
      <c r="F78" s="1642">
        <v>25</v>
      </c>
      <c r="G78" s="1648" t="s">
        <v>2265</v>
      </c>
    </row>
    <row r="79" spans="1:7" s="1642" customFormat="1" ht="15" customHeight="1">
      <c r="A79" s="1668" t="s">
        <v>137</v>
      </c>
      <c r="B79" s="1642">
        <f t="shared" si="9"/>
        <v>6193</v>
      </c>
      <c r="C79" s="1642">
        <v>3215</v>
      </c>
      <c r="D79" s="1642">
        <v>1040</v>
      </c>
      <c r="E79" s="1642">
        <v>443</v>
      </c>
      <c r="F79" s="1642">
        <v>1495</v>
      </c>
      <c r="G79" s="1648" t="s">
        <v>782</v>
      </c>
    </row>
    <row r="80" spans="1:7" s="1642" customFormat="1" ht="15" customHeight="1">
      <c r="A80" s="1669" t="s">
        <v>139</v>
      </c>
      <c r="B80" s="1642">
        <f t="shared" si="9"/>
        <v>572</v>
      </c>
      <c r="C80" s="1642">
        <v>115</v>
      </c>
      <c r="D80" s="1642">
        <v>48</v>
      </c>
      <c r="E80" s="1642">
        <v>206</v>
      </c>
      <c r="F80" s="1642">
        <v>203</v>
      </c>
      <c r="G80" s="1648" t="s">
        <v>2266</v>
      </c>
    </row>
    <row r="81" spans="1:7" s="1642" customFormat="1" ht="15" customHeight="1">
      <c r="A81" s="1673" t="s">
        <v>1405</v>
      </c>
      <c r="B81" s="1639">
        <f t="shared" si="9"/>
        <v>40986</v>
      </c>
      <c r="C81" s="1639">
        <f>SUM(C82:C88)</f>
        <v>23852</v>
      </c>
      <c r="D81" s="1639">
        <f t="shared" ref="D81:F81" si="10">SUM(D82:D88)</f>
        <v>5767</v>
      </c>
      <c r="E81" s="1639">
        <f t="shared" si="10"/>
        <v>3875</v>
      </c>
      <c r="F81" s="1639">
        <f t="shared" si="10"/>
        <v>7492</v>
      </c>
      <c r="G81" s="1118" t="s">
        <v>1514</v>
      </c>
    </row>
    <row r="82" spans="1:7" s="1642" customFormat="1" ht="15" customHeight="1">
      <c r="A82" s="1669" t="s">
        <v>2267</v>
      </c>
      <c r="B82" s="1642">
        <f t="shared" si="9"/>
        <v>11100</v>
      </c>
      <c r="C82" s="1642">
        <v>8557</v>
      </c>
      <c r="D82" s="1642">
        <v>1071</v>
      </c>
      <c r="E82" s="1642">
        <v>280</v>
      </c>
      <c r="F82" s="1642">
        <v>1192</v>
      </c>
      <c r="G82" s="1641" t="s">
        <v>98</v>
      </c>
    </row>
    <row r="83" spans="1:7" s="1642" customFormat="1" ht="15" customHeight="1">
      <c r="A83" s="1674" t="s">
        <v>2268</v>
      </c>
      <c r="B83" s="1642">
        <f t="shared" si="9"/>
        <v>9232</v>
      </c>
      <c r="C83" s="1642">
        <v>5979</v>
      </c>
      <c r="D83" s="1642">
        <v>1325</v>
      </c>
      <c r="E83" s="1642">
        <v>811</v>
      </c>
      <c r="F83" s="1642">
        <v>1117</v>
      </c>
      <c r="G83" s="1646" t="s">
        <v>2269</v>
      </c>
    </row>
    <row r="84" spans="1:7" s="1642" customFormat="1" ht="15" customHeight="1">
      <c r="A84" s="1669" t="s">
        <v>2270</v>
      </c>
      <c r="B84" s="1642">
        <f t="shared" si="9"/>
        <v>5818</v>
      </c>
      <c r="C84" s="1642">
        <v>3175</v>
      </c>
      <c r="D84" s="1642">
        <v>939</v>
      </c>
      <c r="E84" s="1642">
        <v>639</v>
      </c>
      <c r="F84" s="1642">
        <v>1065</v>
      </c>
      <c r="G84" s="1646" t="s">
        <v>106</v>
      </c>
    </row>
    <row r="85" spans="1:7" s="1642" customFormat="1" ht="15" customHeight="1">
      <c r="A85" s="1669" t="s">
        <v>2271</v>
      </c>
      <c r="B85" s="1642">
        <f t="shared" si="9"/>
        <v>8008</v>
      </c>
      <c r="C85" s="1642">
        <v>3801</v>
      </c>
      <c r="D85" s="1642">
        <v>1157</v>
      </c>
      <c r="E85" s="1642">
        <v>1329</v>
      </c>
      <c r="F85" s="1642">
        <v>1721</v>
      </c>
      <c r="G85" s="1641" t="s">
        <v>94</v>
      </c>
    </row>
    <row r="86" spans="1:7" s="1642" customFormat="1" ht="15" customHeight="1">
      <c r="A86" s="1669" t="s">
        <v>2272</v>
      </c>
      <c r="B86" s="1642">
        <f t="shared" si="9"/>
        <v>3183</v>
      </c>
      <c r="C86" s="1642">
        <v>1386</v>
      </c>
      <c r="D86" s="1642">
        <v>532</v>
      </c>
      <c r="E86" s="1642">
        <v>385</v>
      </c>
      <c r="F86" s="1642">
        <v>880</v>
      </c>
      <c r="G86" s="1641" t="s">
        <v>96</v>
      </c>
    </row>
    <row r="87" spans="1:7" s="1642" customFormat="1" ht="15" customHeight="1">
      <c r="A87" s="1674" t="s">
        <v>2273</v>
      </c>
      <c r="B87" s="1642">
        <f t="shared" si="9"/>
        <v>2527</v>
      </c>
      <c r="C87" s="1642">
        <v>621</v>
      </c>
      <c r="D87" s="1642">
        <v>524</v>
      </c>
      <c r="E87" s="1642">
        <v>322</v>
      </c>
      <c r="F87" s="1642">
        <v>1060</v>
      </c>
      <c r="G87" s="1641" t="s">
        <v>102</v>
      </c>
    </row>
    <row r="88" spans="1:7" s="1639" customFormat="1" ht="15" customHeight="1">
      <c r="A88" s="1669" t="s">
        <v>2274</v>
      </c>
      <c r="B88" s="1642">
        <f t="shared" si="9"/>
        <v>1118</v>
      </c>
      <c r="C88" s="1642">
        <v>333</v>
      </c>
      <c r="D88" s="1642">
        <v>219</v>
      </c>
      <c r="E88" s="1642">
        <v>109</v>
      </c>
      <c r="F88" s="1642">
        <v>457</v>
      </c>
      <c r="G88" s="1641" t="s">
        <v>104</v>
      </c>
    </row>
    <row r="89" spans="1:7" ht="15" customHeight="1">
      <c r="A89" s="1673" t="s">
        <v>2275</v>
      </c>
      <c r="B89" s="1639">
        <f t="shared" si="9"/>
        <v>18122</v>
      </c>
      <c r="C89" s="1639">
        <f>SUM(C90:C94)</f>
        <v>7282</v>
      </c>
      <c r="D89" s="1639">
        <f t="shared" ref="D89:F89" si="11">SUM(D90:D94)</f>
        <v>4263</v>
      </c>
      <c r="E89" s="1639">
        <f t="shared" si="11"/>
        <v>1976</v>
      </c>
      <c r="F89" s="1639">
        <f t="shared" si="11"/>
        <v>4601</v>
      </c>
      <c r="G89" s="1118" t="s">
        <v>1408</v>
      </c>
    </row>
    <row r="90" spans="1:7" s="1320" customFormat="1" ht="15" customHeight="1">
      <c r="A90" s="1669" t="s">
        <v>2276</v>
      </c>
      <c r="B90" s="1642">
        <f t="shared" si="9"/>
        <v>1257</v>
      </c>
      <c r="C90" s="1642">
        <v>385</v>
      </c>
      <c r="D90" s="1642">
        <v>231</v>
      </c>
      <c r="E90" s="1642">
        <v>199</v>
      </c>
      <c r="F90" s="1642">
        <v>442</v>
      </c>
      <c r="G90" s="1641" t="s">
        <v>110</v>
      </c>
    </row>
    <row r="91" spans="1:7" ht="17.25" customHeight="1">
      <c r="A91" s="1674" t="s">
        <v>2277</v>
      </c>
      <c r="B91" s="1642">
        <f t="shared" si="9"/>
        <v>6053</v>
      </c>
      <c r="C91" s="1642">
        <v>2351</v>
      </c>
      <c r="D91" s="1642">
        <v>1718</v>
      </c>
      <c r="E91" s="1642">
        <v>592</v>
      </c>
      <c r="F91" s="1642">
        <v>1392</v>
      </c>
      <c r="G91" s="1641" t="s">
        <v>112</v>
      </c>
    </row>
    <row r="92" spans="1:7" ht="14">
      <c r="A92" s="1669" t="s">
        <v>2278</v>
      </c>
      <c r="B92" s="1642">
        <f t="shared" si="9"/>
        <v>1709</v>
      </c>
      <c r="C92" s="1642">
        <v>508</v>
      </c>
      <c r="D92" s="1642">
        <v>385</v>
      </c>
      <c r="E92" s="1642">
        <v>307</v>
      </c>
      <c r="F92" s="1642">
        <v>509</v>
      </c>
      <c r="G92" s="1641" t="s">
        <v>114</v>
      </c>
    </row>
    <row r="93" spans="1:7" ht="14">
      <c r="A93" s="1669" t="s">
        <v>2279</v>
      </c>
      <c r="B93" s="1642">
        <f t="shared" si="9"/>
        <v>2462</v>
      </c>
      <c r="C93" s="1642">
        <v>950</v>
      </c>
      <c r="D93" s="1642">
        <v>459</v>
      </c>
      <c r="E93" s="1642">
        <v>288</v>
      </c>
      <c r="F93" s="1642">
        <v>765</v>
      </c>
      <c r="G93" s="1641" t="s">
        <v>116</v>
      </c>
    </row>
    <row r="94" spans="1:7" ht="14">
      <c r="A94" s="1669" t="s">
        <v>2280</v>
      </c>
      <c r="B94" s="1642">
        <f t="shared" si="9"/>
        <v>6641</v>
      </c>
      <c r="C94" s="1642">
        <v>3088</v>
      </c>
      <c r="D94" s="1642">
        <v>1470</v>
      </c>
      <c r="E94" s="1642">
        <v>590</v>
      </c>
      <c r="F94" s="1642">
        <v>1493</v>
      </c>
      <c r="G94" s="1641" t="s">
        <v>118</v>
      </c>
    </row>
    <row r="95" spans="1:7" s="1675" customFormat="1" ht="14">
      <c r="A95" s="1673" t="s">
        <v>708</v>
      </c>
      <c r="B95" s="1639">
        <f t="shared" si="9"/>
        <v>28736</v>
      </c>
      <c r="C95" s="1639">
        <f>SUM(C96:C103)</f>
        <v>12489</v>
      </c>
      <c r="D95" s="1639">
        <f t="shared" ref="D95:F95" si="12">SUM(D96:D103)</f>
        <v>6090</v>
      </c>
      <c r="E95" s="1639">
        <f t="shared" si="12"/>
        <v>3416</v>
      </c>
      <c r="F95" s="1639">
        <f t="shared" si="12"/>
        <v>6741</v>
      </c>
      <c r="G95" s="1118" t="s">
        <v>1511</v>
      </c>
    </row>
    <row r="96" spans="1:7" ht="14">
      <c r="A96" s="1674" t="s">
        <v>2281</v>
      </c>
      <c r="B96" s="1642">
        <f t="shared" si="9"/>
        <v>10409</v>
      </c>
      <c r="C96" s="1642">
        <v>5885</v>
      </c>
      <c r="D96" s="1642">
        <v>1785</v>
      </c>
      <c r="E96" s="1642">
        <v>1188</v>
      </c>
      <c r="F96" s="1642">
        <v>1551</v>
      </c>
      <c r="G96" s="1786" t="s">
        <v>2282</v>
      </c>
    </row>
    <row r="97" spans="1:7" ht="14">
      <c r="A97" s="1669" t="s">
        <v>2283</v>
      </c>
      <c r="B97" s="1642">
        <f t="shared" si="9"/>
        <v>9894</v>
      </c>
      <c r="C97" s="1642">
        <v>4223</v>
      </c>
      <c r="D97" s="1642">
        <v>2546</v>
      </c>
      <c r="E97" s="1642">
        <v>1053</v>
      </c>
      <c r="F97" s="1642">
        <v>2072</v>
      </c>
      <c r="G97" s="1786" t="s">
        <v>777</v>
      </c>
    </row>
    <row r="98" spans="1:7" ht="14">
      <c r="A98" s="1669" t="s">
        <v>2284</v>
      </c>
      <c r="B98" s="1642">
        <f t="shared" si="9"/>
        <v>515</v>
      </c>
      <c r="C98" s="1642">
        <v>109</v>
      </c>
      <c r="D98" s="1642">
        <v>50</v>
      </c>
      <c r="E98" s="1642">
        <v>86</v>
      </c>
      <c r="F98" s="1642">
        <v>270</v>
      </c>
      <c r="G98" s="1787" t="s">
        <v>77</v>
      </c>
    </row>
    <row r="99" spans="1:7" ht="14">
      <c r="A99" s="1669" t="s">
        <v>2285</v>
      </c>
      <c r="B99" s="1642">
        <f t="shared" si="9"/>
        <v>823</v>
      </c>
      <c r="C99" s="1642">
        <v>177</v>
      </c>
      <c r="D99" s="1642">
        <v>156</v>
      </c>
      <c r="E99" s="1642">
        <v>158</v>
      </c>
      <c r="F99" s="1642">
        <v>332</v>
      </c>
      <c r="G99" s="1787" t="s">
        <v>79</v>
      </c>
    </row>
    <row r="100" spans="1:7" ht="14">
      <c r="A100" s="1669" t="s">
        <v>2286</v>
      </c>
      <c r="B100" s="1642">
        <f t="shared" si="9"/>
        <v>951</v>
      </c>
      <c r="C100" s="1642">
        <v>553</v>
      </c>
      <c r="D100" s="1642">
        <v>152</v>
      </c>
      <c r="E100" s="1642">
        <v>80</v>
      </c>
      <c r="F100" s="1642">
        <v>166</v>
      </c>
      <c r="G100" s="1787" t="s">
        <v>1593</v>
      </c>
    </row>
    <row r="101" spans="1:7" ht="14">
      <c r="A101" s="1669" t="s">
        <v>2287</v>
      </c>
      <c r="B101" s="1642">
        <f t="shared" si="9"/>
        <v>1959</v>
      </c>
      <c r="C101" s="1642">
        <v>582</v>
      </c>
      <c r="D101" s="1642">
        <v>377</v>
      </c>
      <c r="E101" s="1642">
        <v>238</v>
      </c>
      <c r="F101" s="1642">
        <v>762</v>
      </c>
      <c r="G101" s="1787" t="s">
        <v>84</v>
      </c>
    </row>
    <row r="102" spans="1:7" ht="14">
      <c r="A102" s="1669" t="s">
        <v>2288</v>
      </c>
      <c r="B102" s="1642">
        <f t="shared" si="9"/>
        <v>1687</v>
      </c>
      <c r="C102" s="1642">
        <v>262</v>
      </c>
      <c r="D102" s="1642">
        <v>243</v>
      </c>
      <c r="E102" s="1642">
        <v>259</v>
      </c>
      <c r="F102" s="1642">
        <v>923</v>
      </c>
      <c r="G102" s="1787" t="s">
        <v>86</v>
      </c>
    </row>
    <row r="103" spans="1:7" ht="14">
      <c r="A103" s="1669" t="s">
        <v>2289</v>
      </c>
      <c r="B103" s="1642">
        <f t="shared" si="9"/>
        <v>2498</v>
      </c>
      <c r="C103" s="1642">
        <v>698</v>
      </c>
      <c r="D103" s="1642">
        <v>781</v>
      </c>
      <c r="E103" s="1642">
        <v>354</v>
      </c>
      <c r="F103" s="1642">
        <v>665</v>
      </c>
      <c r="G103" s="1787" t="s">
        <v>88</v>
      </c>
    </row>
    <row r="104" spans="1:7" ht="14">
      <c r="A104" s="1673" t="s">
        <v>2290</v>
      </c>
      <c r="B104" s="1639">
        <f t="shared" si="9"/>
        <v>19920</v>
      </c>
      <c r="C104" s="1639">
        <f>SUM(C105:C111)</f>
        <v>8070</v>
      </c>
      <c r="D104" s="1639">
        <f t="shared" ref="D104:F104" si="13">SUM(D105:D111)</f>
        <v>4414</v>
      </c>
      <c r="E104" s="1639">
        <f t="shared" si="13"/>
        <v>2572</v>
      </c>
      <c r="F104" s="1639">
        <f t="shared" si="13"/>
        <v>4864</v>
      </c>
      <c r="G104" s="1643" t="s">
        <v>2291</v>
      </c>
    </row>
    <row r="105" spans="1:7" ht="14">
      <c r="A105" s="1674" t="s">
        <v>2292</v>
      </c>
      <c r="B105" s="1642">
        <f t="shared" si="9"/>
        <v>7568</v>
      </c>
      <c r="C105" s="1642">
        <v>4015</v>
      </c>
      <c r="D105" s="1642">
        <v>1712</v>
      </c>
      <c r="E105" s="1642">
        <v>640</v>
      </c>
      <c r="F105" s="1642">
        <v>1201</v>
      </c>
      <c r="G105" s="1646" t="s">
        <v>2293</v>
      </c>
    </row>
    <row r="106" spans="1:7" ht="14">
      <c r="A106" s="1676" t="s">
        <v>2294</v>
      </c>
      <c r="B106" s="1642">
        <f t="shared" si="9"/>
        <v>2099</v>
      </c>
      <c r="C106" s="1642">
        <v>656</v>
      </c>
      <c r="D106" s="1642">
        <v>463</v>
      </c>
      <c r="E106" s="1642">
        <v>295</v>
      </c>
      <c r="F106" s="1642">
        <v>685</v>
      </c>
      <c r="G106" s="1641" t="s">
        <v>39</v>
      </c>
    </row>
    <row r="107" spans="1:7" ht="14">
      <c r="A107" s="1669" t="s">
        <v>2295</v>
      </c>
      <c r="B107" s="1642">
        <f t="shared" si="9"/>
        <v>779</v>
      </c>
      <c r="C107" s="1642">
        <v>148</v>
      </c>
      <c r="D107" s="1642">
        <v>186</v>
      </c>
      <c r="E107" s="1642">
        <v>192</v>
      </c>
      <c r="F107" s="1642">
        <v>253</v>
      </c>
      <c r="G107" s="1641" t="s">
        <v>41</v>
      </c>
    </row>
    <row r="108" spans="1:7" ht="14">
      <c r="A108" s="1669" t="s">
        <v>2296</v>
      </c>
      <c r="B108" s="1642">
        <f t="shared" si="9"/>
        <v>2102</v>
      </c>
      <c r="C108" s="1642">
        <v>546</v>
      </c>
      <c r="D108" s="1642">
        <v>347</v>
      </c>
      <c r="E108" s="1642">
        <v>515</v>
      </c>
      <c r="F108" s="1642">
        <v>694</v>
      </c>
      <c r="G108" s="1641" t="s">
        <v>45</v>
      </c>
    </row>
    <row r="109" spans="1:7" ht="14">
      <c r="A109" s="1669" t="s">
        <v>2297</v>
      </c>
      <c r="B109" s="1642">
        <f t="shared" si="9"/>
        <v>2232</v>
      </c>
      <c r="C109" s="1642">
        <v>516</v>
      </c>
      <c r="D109" s="1642">
        <v>769</v>
      </c>
      <c r="E109" s="1642">
        <v>335</v>
      </c>
      <c r="F109" s="1642">
        <v>612</v>
      </c>
      <c r="G109" s="1641" t="s">
        <v>2298</v>
      </c>
    </row>
    <row r="110" spans="1:7" ht="14">
      <c r="A110" s="1669" t="s">
        <v>2299</v>
      </c>
      <c r="B110" s="1642">
        <f t="shared" si="9"/>
        <v>779</v>
      </c>
      <c r="C110" s="1642">
        <v>341</v>
      </c>
      <c r="D110" s="1642">
        <v>52</v>
      </c>
      <c r="E110" s="1642">
        <v>166</v>
      </c>
      <c r="F110" s="1642">
        <v>220</v>
      </c>
      <c r="G110" s="1641" t="s">
        <v>47</v>
      </c>
    </row>
    <row r="111" spans="1:7" ht="14">
      <c r="A111" s="1669" t="s">
        <v>2300</v>
      </c>
      <c r="B111" s="1642">
        <f t="shared" si="9"/>
        <v>4361</v>
      </c>
      <c r="C111" s="1642">
        <v>1848</v>
      </c>
      <c r="D111" s="1642">
        <v>885</v>
      </c>
      <c r="E111" s="1642">
        <v>429</v>
      </c>
      <c r="F111" s="1642">
        <v>1199</v>
      </c>
      <c r="G111" s="1641" t="s">
        <v>51</v>
      </c>
    </row>
    <row r="112" spans="1:7" ht="14">
      <c r="A112" s="1669"/>
      <c r="B112" s="1642">
        <f t="shared" si="9"/>
        <v>0</v>
      </c>
      <c r="C112" s="1668"/>
      <c r="D112" s="1668"/>
      <c r="E112" s="1668"/>
      <c r="F112" s="1668"/>
      <c r="G112" s="1677"/>
    </row>
    <row r="113" spans="1:7" ht="14">
      <c r="A113" s="1788" t="s">
        <v>15</v>
      </c>
      <c r="B113" s="1639">
        <f>B11+B13+B18+B23+B30+B39+B48+B71+B81+B89+B95+B104</f>
        <v>257219</v>
      </c>
      <c r="C113" s="1639">
        <f t="shared" ref="C113:F113" si="14">C11+C13+C18+C23+C30+C39+C48+C71+C81+C89+C95+C104</f>
        <v>120643</v>
      </c>
      <c r="D113" s="1639">
        <f t="shared" si="14"/>
        <v>55404</v>
      </c>
      <c r="E113" s="1639">
        <f t="shared" si="14"/>
        <v>25232</v>
      </c>
      <c r="F113" s="1639">
        <f t="shared" si="14"/>
        <v>55940</v>
      </c>
      <c r="G113" s="1651" t="s">
        <v>16</v>
      </c>
    </row>
    <row r="114" spans="1:7" ht="14.5">
      <c r="B114" s="1789"/>
      <c r="C114" s="1624"/>
      <c r="D114" s="1412"/>
      <c r="E114" s="1412"/>
      <c r="F114" s="1412"/>
      <c r="G114" s="1627"/>
    </row>
    <row r="115" spans="1:7">
      <c r="A115" s="1678"/>
      <c r="C115" s="1679"/>
      <c r="D115" s="1679"/>
      <c r="E115" s="1679"/>
      <c r="F115" s="1679"/>
    </row>
    <row r="116" spans="1:7">
      <c r="B116" s="1633"/>
      <c r="C116" s="1624"/>
    </row>
    <row r="117" spans="1:7">
      <c r="B117" s="1633"/>
      <c r="C117" s="1624"/>
    </row>
    <row r="118" spans="1:7">
      <c r="B118" s="1633"/>
      <c r="C118" s="1624"/>
    </row>
    <row r="119" spans="1:7" ht="14.5">
      <c r="B119" s="1763"/>
      <c r="C119" s="1763"/>
      <c r="D119" s="1763"/>
      <c r="E119" s="1763"/>
      <c r="F119" s="1763"/>
      <c r="G119" s="1763"/>
    </row>
    <row r="120" spans="1:7" ht="14.5">
      <c r="A120" s="1763"/>
      <c r="B120" s="31"/>
      <c r="C120" s="31"/>
      <c r="D120" s="31"/>
      <c r="E120" s="1680"/>
      <c r="F120" s="1680"/>
    </row>
    <row r="121" spans="1:7">
      <c r="A121" s="31" t="s">
        <v>2301</v>
      </c>
      <c r="B121" s="1680"/>
      <c r="C121" s="1680"/>
      <c r="D121" s="1680"/>
      <c r="E121" s="1680"/>
      <c r="F121" s="1680"/>
      <c r="G121" s="32" t="s">
        <v>2453</v>
      </c>
    </row>
    <row r="122" spans="1:7">
      <c r="A122" s="1681" t="s">
        <v>1494</v>
      </c>
      <c r="B122" s="1633"/>
      <c r="C122" s="1624"/>
      <c r="G122" s="1682" t="s">
        <v>1495</v>
      </c>
    </row>
    <row r="123" spans="1:7">
      <c r="B123" s="1633"/>
      <c r="C123" s="1624"/>
      <c r="G123" s="1683"/>
    </row>
    <row r="130" spans="7:7">
      <c r="G130" s="1683"/>
    </row>
  </sheetData>
  <mergeCells count="4">
    <mergeCell ref="E3:G3"/>
    <mergeCell ref="E4:G4"/>
    <mergeCell ref="E63:G63"/>
    <mergeCell ref="E64:G64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syncVertical="1" syncRef="A1">
    <tabColor rgb="FFFFFF00"/>
  </sheetPr>
  <dimension ref="A1:L52"/>
  <sheetViews>
    <sheetView showGridLines="0" showWhiteSpace="0" view="pageLayout" zoomScale="80" zoomScalePageLayoutView="80" workbookViewId="0">
      <selection activeCell="F15" sqref="F15"/>
    </sheetView>
  </sheetViews>
  <sheetFormatPr defaultColWidth="11" defaultRowHeight="13"/>
  <cols>
    <col min="1" max="1" width="21.26953125" style="1145" customWidth="1"/>
    <col min="2" max="2" width="10.1796875" style="1145" customWidth="1"/>
    <col min="3" max="4" width="9.453125" style="1145" customWidth="1"/>
    <col min="5" max="5" width="8.453125" style="1145" customWidth="1"/>
    <col min="6" max="6" width="8.26953125" style="1145" customWidth="1"/>
    <col min="7" max="8" width="8.1796875" style="1145" customWidth="1"/>
    <col min="9" max="9" width="8" style="1145" customWidth="1"/>
    <col min="10" max="10" width="8.26953125" style="1145" customWidth="1"/>
    <col min="11" max="11" width="10.1796875" style="1145" customWidth="1"/>
    <col min="12" max="12" width="15.81640625" style="1145" customWidth="1"/>
    <col min="13" max="13" width="7.54296875" style="1146" customWidth="1"/>
    <col min="14" max="232" width="11" style="1146"/>
    <col min="233" max="233" width="21.26953125" style="1146" customWidth="1"/>
    <col min="234" max="234" width="11.26953125" style="1146" bestFit="1" customWidth="1"/>
    <col min="235" max="235" width="9.7265625" style="1146" bestFit="1" customWidth="1"/>
    <col min="236" max="236" width="9" style="1146" customWidth="1"/>
    <col min="237" max="237" width="8" style="1146" customWidth="1"/>
    <col min="238" max="238" width="7.26953125" style="1146" customWidth="1"/>
    <col min="239" max="239" width="7.81640625" style="1146" customWidth="1"/>
    <col min="240" max="240" width="6.54296875" style="1146" customWidth="1"/>
    <col min="241" max="241" width="7.7265625" style="1146" customWidth="1"/>
    <col min="242" max="242" width="6.7265625" style="1146" customWidth="1"/>
    <col min="243" max="243" width="7.7265625" style="1146" customWidth="1"/>
    <col min="244" max="244" width="21.7265625" style="1146" customWidth="1"/>
    <col min="245" max="245" width="7.54296875" style="1146" customWidth="1"/>
    <col min="246" max="488" width="11" style="1146"/>
    <col min="489" max="489" width="21.26953125" style="1146" customWidth="1"/>
    <col min="490" max="490" width="11.26953125" style="1146" bestFit="1" customWidth="1"/>
    <col min="491" max="491" width="9.7265625" style="1146" bestFit="1" customWidth="1"/>
    <col min="492" max="492" width="9" style="1146" customWidth="1"/>
    <col min="493" max="493" width="8" style="1146" customWidth="1"/>
    <col min="494" max="494" width="7.26953125" style="1146" customWidth="1"/>
    <col min="495" max="495" width="7.81640625" style="1146" customWidth="1"/>
    <col min="496" max="496" width="6.54296875" style="1146" customWidth="1"/>
    <col min="497" max="497" width="7.7265625" style="1146" customWidth="1"/>
    <col min="498" max="498" width="6.7265625" style="1146" customWidth="1"/>
    <col min="499" max="499" width="7.7265625" style="1146" customWidth="1"/>
    <col min="500" max="500" width="21.7265625" style="1146" customWidth="1"/>
    <col min="501" max="501" width="7.54296875" style="1146" customWidth="1"/>
    <col min="502" max="744" width="11" style="1146"/>
    <col min="745" max="745" width="21.26953125" style="1146" customWidth="1"/>
    <col min="746" max="746" width="11.26953125" style="1146" bestFit="1" customWidth="1"/>
    <col min="747" max="747" width="9.7265625" style="1146" bestFit="1" customWidth="1"/>
    <col min="748" max="748" width="9" style="1146" customWidth="1"/>
    <col min="749" max="749" width="8" style="1146" customWidth="1"/>
    <col min="750" max="750" width="7.26953125" style="1146" customWidth="1"/>
    <col min="751" max="751" width="7.81640625" style="1146" customWidth="1"/>
    <col min="752" max="752" width="6.54296875" style="1146" customWidth="1"/>
    <col min="753" max="753" width="7.7265625" style="1146" customWidth="1"/>
    <col min="754" max="754" width="6.7265625" style="1146" customWidth="1"/>
    <col min="755" max="755" width="7.7265625" style="1146" customWidth="1"/>
    <col min="756" max="756" width="21.7265625" style="1146" customWidth="1"/>
    <col min="757" max="757" width="7.54296875" style="1146" customWidth="1"/>
    <col min="758" max="1000" width="11" style="1146"/>
    <col min="1001" max="1001" width="21.26953125" style="1146" customWidth="1"/>
    <col min="1002" max="1002" width="11.26953125" style="1146" bestFit="1" customWidth="1"/>
    <col min="1003" max="1003" width="9.7265625" style="1146" bestFit="1" customWidth="1"/>
    <col min="1004" max="1004" width="9" style="1146" customWidth="1"/>
    <col min="1005" max="1005" width="8" style="1146" customWidth="1"/>
    <col min="1006" max="1006" width="7.26953125" style="1146" customWidth="1"/>
    <col min="1007" max="1007" width="7.81640625" style="1146" customWidth="1"/>
    <col min="1008" max="1008" width="6.54296875" style="1146" customWidth="1"/>
    <col min="1009" max="1009" width="7.7265625" style="1146" customWidth="1"/>
    <col min="1010" max="1010" width="6.7265625" style="1146" customWidth="1"/>
    <col min="1011" max="1011" width="7.7265625" style="1146" customWidth="1"/>
    <col min="1012" max="1012" width="21.7265625" style="1146" customWidth="1"/>
    <col min="1013" max="1013" width="7.54296875" style="1146" customWidth="1"/>
    <col min="1014" max="1256" width="11" style="1146"/>
    <col min="1257" max="1257" width="21.26953125" style="1146" customWidth="1"/>
    <col min="1258" max="1258" width="11.26953125" style="1146" bestFit="1" customWidth="1"/>
    <col min="1259" max="1259" width="9.7265625" style="1146" bestFit="1" customWidth="1"/>
    <col min="1260" max="1260" width="9" style="1146" customWidth="1"/>
    <col min="1261" max="1261" width="8" style="1146" customWidth="1"/>
    <col min="1262" max="1262" width="7.26953125" style="1146" customWidth="1"/>
    <col min="1263" max="1263" width="7.81640625" style="1146" customWidth="1"/>
    <col min="1264" max="1264" width="6.54296875" style="1146" customWidth="1"/>
    <col min="1265" max="1265" width="7.7265625" style="1146" customWidth="1"/>
    <col min="1266" max="1266" width="6.7265625" style="1146" customWidth="1"/>
    <col min="1267" max="1267" width="7.7265625" style="1146" customWidth="1"/>
    <col min="1268" max="1268" width="21.7265625" style="1146" customWidth="1"/>
    <col min="1269" max="1269" width="7.54296875" style="1146" customWidth="1"/>
    <col min="1270" max="1512" width="11" style="1146"/>
    <col min="1513" max="1513" width="21.26953125" style="1146" customWidth="1"/>
    <col min="1514" max="1514" width="11.26953125" style="1146" bestFit="1" customWidth="1"/>
    <col min="1515" max="1515" width="9.7265625" style="1146" bestFit="1" customWidth="1"/>
    <col min="1516" max="1516" width="9" style="1146" customWidth="1"/>
    <col min="1517" max="1517" width="8" style="1146" customWidth="1"/>
    <col min="1518" max="1518" width="7.26953125" style="1146" customWidth="1"/>
    <col min="1519" max="1519" width="7.81640625" style="1146" customWidth="1"/>
    <col min="1520" max="1520" width="6.54296875" style="1146" customWidth="1"/>
    <col min="1521" max="1521" width="7.7265625" style="1146" customWidth="1"/>
    <col min="1522" max="1522" width="6.7265625" style="1146" customWidth="1"/>
    <col min="1523" max="1523" width="7.7265625" style="1146" customWidth="1"/>
    <col min="1524" max="1524" width="21.7265625" style="1146" customWidth="1"/>
    <col min="1525" max="1525" width="7.54296875" style="1146" customWidth="1"/>
    <col min="1526" max="1768" width="11" style="1146"/>
    <col min="1769" max="1769" width="21.26953125" style="1146" customWidth="1"/>
    <col min="1770" max="1770" width="11.26953125" style="1146" bestFit="1" customWidth="1"/>
    <col min="1771" max="1771" width="9.7265625" style="1146" bestFit="1" customWidth="1"/>
    <col min="1772" max="1772" width="9" style="1146" customWidth="1"/>
    <col min="1773" max="1773" width="8" style="1146" customWidth="1"/>
    <col min="1774" max="1774" width="7.26953125" style="1146" customWidth="1"/>
    <col min="1775" max="1775" width="7.81640625" style="1146" customWidth="1"/>
    <col min="1776" max="1776" width="6.54296875" style="1146" customWidth="1"/>
    <col min="1777" max="1777" width="7.7265625" style="1146" customWidth="1"/>
    <col min="1778" max="1778" width="6.7265625" style="1146" customWidth="1"/>
    <col min="1779" max="1779" width="7.7265625" style="1146" customWidth="1"/>
    <col min="1780" max="1780" width="21.7265625" style="1146" customWidth="1"/>
    <col min="1781" max="1781" width="7.54296875" style="1146" customWidth="1"/>
    <col min="1782" max="2024" width="11" style="1146"/>
    <col min="2025" max="2025" width="21.26953125" style="1146" customWidth="1"/>
    <col min="2026" max="2026" width="11.26953125" style="1146" bestFit="1" customWidth="1"/>
    <col min="2027" max="2027" width="9.7265625" style="1146" bestFit="1" customWidth="1"/>
    <col min="2028" max="2028" width="9" style="1146" customWidth="1"/>
    <col min="2029" max="2029" width="8" style="1146" customWidth="1"/>
    <col min="2030" max="2030" width="7.26953125" style="1146" customWidth="1"/>
    <col min="2031" max="2031" width="7.81640625" style="1146" customWidth="1"/>
    <col min="2032" max="2032" width="6.54296875" style="1146" customWidth="1"/>
    <col min="2033" max="2033" width="7.7265625" style="1146" customWidth="1"/>
    <col min="2034" max="2034" width="6.7265625" style="1146" customWidth="1"/>
    <col min="2035" max="2035" width="7.7265625" style="1146" customWidth="1"/>
    <col min="2036" max="2036" width="21.7265625" style="1146" customWidth="1"/>
    <col min="2037" max="2037" width="7.54296875" style="1146" customWidth="1"/>
    <col min="2038" max="2280" width="11" style="1146"/>
    <col min="2281" max="2281" width="21.26953125" style="1146" customWidth="1"/>
    <col min="2282" max="2282" width="11.26953125" style="1146" bestFit="1" customWidth="1"/>
    <col min="2283" max="2283" width="9.7265625" style="1146" bestFit="1" customWidth="1"/>
    <col min="2284" max="2284" width="9" style="1146" customWidth="1"/>
    <col min="2285" max="2285" width="8" style="1146" customWidth="1"/>
    <col min="2286" max="2286" width="7.26953125" style="1146" customWidth="1"/>
    <col min="2287" max="2287" width="7.81640625" style="1146" customWidth="1"/>
    <col min="2288" max="2288" width="6.54296875" style="1146" customWidth="1"/>
    <col min="2289" max="2289" width="7.7265625" style="1146" customWidth="1"/>
    <col min="2290" max="2290" width="6.7265625" style="1146" customWidth="1"/>
    <col min="2291" max="2291" width="7.7265625" style="1146" customWidth="1"/>
    <col min="2292" max="2292" width="21.7265625" style="1146" customWidth="1"/>
    <col min="2293" max="2293" width="7.54296875" style="1146" customWidth="1"/>
    <col min="2294" max="2536" width="11" style="1146"/>
    <col min="2537" max="2537" width="21.26953125" style="1146" customWidth="1"/>
    <col min="2538" max="2538" width="11.26953125" style="1146" bestFit="1" customWidth="1"/>
    <col min="2539" max="2539" width="9.7265625" style="1146" bestFit="1" customWidth="1"/>
    <col min="2540" max="2540" width="9" style="1146" customWidth="1"/>
    <col min="2541" max="2541" width="8" style="1146" customWidth="1"/>
    <col min="2542" max="2542" width="7.26953125" style="1146" customWidth="1"/>
    <col min="2543" max="2543" width="7.81640625" style="1146" customWidth="1"/>
    <col min="2544" max="2544" width="6.54296875" style="1146" customWidth="1"/>
    <col min="2545" max="2545" width="7.7265625" style="1146" customWidth="1"/>
    <col min="2546" max="2546" width="6.7265625" style="1146" customWidth="1"/>
    <col min="2547" max="2547" width="7.7265625" style="1146" customWidth="1"/>
    <col min="2548" max="2548" width="21.7265625" style="1146" customWidth="1"/>
    <col min="2549" max="2549" width="7.54296875" style="1146" customWidth="1"/>
    <col min="2550" max="2792" width="11" style="1146"/>
    <col min="2793" max="2793" width="21.26953125" style="1146" customWidth="1"/>
    <col min="2794" max="2794" width="11.26953125" style="1146" bestFit="1" customWidth="1"/>
    <col min="2795" max="2795" width="9.7265625" style="1146" bestFit="1" customWidth="1"/>
    <col min="2796" max="2796" width="9" style="1146" customWidth="1"/>
    <col min="2797" max="2797" width="8" style="1146" customWidth="1"/>
    <col min="2798" max="2798" width="7.26953125" style="1146" customWidth="1"/>
    <col min="2799" max="2799" width="7.81640625" style="1146" customWidth="1"/>
    <col min="2800" max="2800" width="6.54296875" style="1146" customWidth="1"/>
    <col min="2801" max="2801" width="7.7265625" style="1146" customWidth="1"/>
    <col min="2802" max="2802" width="6.7265625" style="1146" customWidth="1"/>
    <col min="2803" max="2803" width="7.7265625" style="1146" customWidth="1"/>
    <col min="2804" max="2804" width="21.7265625" style="1146" customWidth="1"/>
    <col min="2805" max="2805" width="7.54296875" style="1146" customWidth="1"/>
    <col min="2806" max="3048" width="11" style="1146"/>
    <col min="3049" max="3049" width="21.26953125" style="1146" customWidth="1"/>
    <col min="3050" max="3050" width="11.26953125" style="1146" bestFit="1" customWidth="1"/>
    <col min="3051" max="3051" width="9.7265625" style="1146" bestFit="1" customWidth="1"/>
    <col min="3052" max="3052" width="9" style="1146" customWidth="1"/>
    <col min="3053" max="3053" width="8" style="1146" customWidth="1"/>
    <col min="3054" max="3054" width="7.26953125" style="1146" customWidth="1"/>
    <col min="3055" max="3055" width="7.81640625" style="1146" customWidth="1"/>
    <col min="3056" max="3056" width="6.54296875" style="1146" customWidth="1"/>
    <col min="3057" max="3057" width="7.7265625" style="1146" customWidth="1"/>
    <col min="3058" max="3058" width="6.7265625" style="1146" customWidth="1"/>
    <col min="3059" max="3059" width="7.7265625" style="1146" customWidth="1"/>
    <col min="3060" max="3060" width="21.7265625" style="1146" customWidth="1"/>
    <col min="3061" max="3061" width="7.54296875" style="1146" customWidth="1"/>
    <col min="3062" max="3304" width="11" style="1146"/>
    <col min="3305" max="3305" width="21.26953125" style="1146" customWidth="1"/>
    <col min="3306" max="3306" width="11.26953125" style="1146" bestFit="1" customWidth="1"/>
    <col min="3307" max="3307" width="9.7265625" style="1146" bestFit="1" customWidth="1"/>
    <col min="3308" max="3308" width="9" style="1146" customWidth="1"/>
    <col min="3309" max="3309" width="8" style="1146" customWidth="1"/>
    <col min="3310" max="3310" width="7.26953125" style="1146" customWidth="1"/>
    <col min="3311" max="3311" width="7.81640625" style="1146" customWidth="1"/>
    <col min="3312" max="3312" width="6.54296875" style="1146" customWidth="1"/>
    <col min="3313" max="3313" width="7.7265625" style="1146" customWidth="1"/>
    <col min="3314" max="3314" width="6.7265625" style="1146" customWidth="1"/>
    <col min="3315" max="3315" width="7.7265625" style="1146" customWidth="1"/>
    <col min="3316" max="3316" width="21.7265625" style="1146" customWidth="1"/>
    <col min="3317" max="3317" width="7.54296875" style="1146" customWidth="1"/>
    <col min="3318" max="3560" width="11" style="1146"/>
    <col min="3561" max="3561" width="21.26953125" style="1146" customWidth="1"/>
    <col min="3562" max="3562" width="11.26953125" style="1146" bestFit="1" customWidth="1"/>
    <col min="3563" max="3563" width="9.7265625" style="1146" bestFit="1" customWidth="1"/>
    <col min="3564" max="3564" width="9" style="1146" customWidth="1"/>
    <col min="3565" max="3565" width="8" style="1146" customWidth="1"/>
    <col min="3566" max="3566" width="7.26953125" style="1146" customWidth="1"/>
    <col min="3567" max="3567" width="7.81640625" style="1146" customWidth="1"/>
    <col min="3568" max="3568" width="6.54296875" style="1146" customWidth="1"/>
    <col min="3569" max="3569" width="7.7265625" style="1146" customWidth="1"/>
    <col min="3570" max="3570" width="6.7265625" style="1146" customWidth="1"/>
    <col min="3571" max="3571" width="7.7265625" style="1146" customWidth="1"/>
    <col min="3572" max="3572" width="21.7265625" style="1146" customWidth="1"/>
    <col min="3573" max="3573" width="7.54296875" style="1146" customWidth="1"/>
    <col min="3574" max="3816" width="11" style="1146"/>
    <col min="3817" max="3817" width="21.26953125" style="1146" customWidth="1"/>
    <col min="3818" max="3818" width="11.26953125" style="1146" bestFit="1" customWidth="1"/>
    <col min="3819" max="3819" width="9.7265625" style="1146" bestFit="1" customWidth="1"/>
    <col min="3820" max="3820" width="9" style="1146" customWidth="1"/>
    <col min="3821" max="3821" width="8" style="1146" customWidth="1"/>
    <col min="3822" max="3822" width="7.26953125" style="1146" customWidth="1"/>
    <col min="3823" max="3823" width="7.81640625" style="1146" customWidth="1"/>
    <col min="3824" max="3824" width="6.54296875" style="1146" customWidth="1"/>
    <col min="3825" max="3825" width="7.7265625" style="1146" customWidth="1"/>
    <col min="3826" max="3826" width="6.7265625" style="1146" customWidth="1"/>
    <col min="3827" max="3827" width="7.7265625" style="1146" customWidth="1"/>
    <col min="3828" max="3828" width="21.7265625" style="1146" customWidth="1"/>
    <col min="3829" max="3829" width="7.54296875" style="1146" customWidth="1"/>
    <col min="3830" max="4072" width="11" style="1146"/>
    <col min="4073" max="4073" width="21.26953125" style="1146" customWidth="1"/>
    <col min="4074" max="4074" width="11.26953125" style="1146" bestFit="1" customWidth="1"/>
    <col min="4075" max="4075" width="9.7265625" style="1146" bestFit="1" customWidth="1"/>
    <col min="4076" max="4076" width="9" style="1146" customWidth="1"/>
    <col min="4077" max="4077" width="8" style="1146" customWidth="1"/>
    <col min="4078" max="4078" width="7.26953125" style="1146" customWidth="1"/>
    <col min="4079" max="4079" width="7.81640625" style="1146" customWidth="1"/>
    <col min="4080" max="4080" width="6.54296875" style="1146" customWidth="1"/>
    <col min="4081" max="4081" width="7.7265625" style="1146" customWidth="1"/>
    <col min="4082" max="4082" width="6.7265625" style="1146" customWidth="1"/>
    <col min="4083" max="4083" width="7.7265625" style="1146" customWidth="1"/>
    <col min="4084" max="4084" width="21.7265625" style="1146" customWidth="1"/>
    <col min="4085" max="4085" width="7.54296875" style="1146" customWidth="1"/>
    <col min="4086" max="4328" width="11" style="1146"/>
    <col min="4329" max="4329" width="21.26953125" style="1146" customWidth="1"/>
    <col min="4330" max="4330" width="11.26953125" style="1146" bestFit="1" customWidth="1"/>
    <col min="4331" max="4331" width="9.7265625" style="1146" bestFit="1" customWidth="1"/>
    <col min="4332" max="4332" width="9" style="1146" customWidth="1"/>
    <col min="4333" max="4333" width="8" style="1146" customWidth="1"/>
    <col min="4334" max="4334" width="7.26953125" style="1146" customWidth="1"/>
    <col min="4335" max="4335" width="7.81640625" style="1146" customWidth="1"/>
    <col min="4336" max="4336" width="6.54296875" style="1146" customWidth="1"/>
    <col min="4337" max="4337" width="7.7265625" style="1146" customWidth="1"/>
    <col min="4338" max="4338" width="6.7265625" style="1146" customWidth="1"/>
    <col min="4339" max="4339" width="7.7265625" style="1146" customWidth="1"/>
    <col min="4340" max="4340" width="21.7265625" style="1146" customWidth="1"/>
    <col min="4341" max="4341" width="7.54296875" style="1146" customWidth="1"/>
    <col min="4342" max="4584" width="11" style="1146"/>
    <col min="4585" max="4585" width="21.26953125" style="1146" customWidth="1"/>
    <col min="4586" max="4586" width="11.26953125" style="1146" bestFit="1" customWidth="1"/>
    <col min="4587" max="4587" width="9.7265625" style="1146" bestFit="1" customWidth="1"/>
    <col min="4588" max="4588" width="9" style="1146" customWidth="1"/>
    <col min="4589" max="4589" width="8" style="1146" customWidth="1"/>
    <col min="4590" max="4590" width="7.26953125" style="1146" customWidth="1"/>
    <col min="4591" max="4591" width="7.81640625" style="1146" customWidth="1"/>
    <col min="4592" max="4592" width="6.54296875" style="1146" customWidth="1"/>
    <col min="4593" max="4593" width="7.7265625" style="1146" customWidth="1"/>
    <col min="4594" max="4594" width="6.7265625" style="1146" customWidth="1"/>
    <col min="4595" max="4595" width="7.7265625" style="1146" customWidth="1"/>
    <col min="4596" max="4596" width="21.7265625" style="1146" customWidth="1"/>
    <col min="4597" max="4597" width="7.54296875" style="1146" customWidth="1"/>
    <col min="4598" max="4840" width="11" style="1146"/>
    <col min="4841" max="4841" width="21.26953125" style="1146" customWidth="1"/>
    <col min="4842" max="4842" width="11.26953125" style="1146" bestFit="1" customWidth="1"/>
    <col min="4843" max="4843" width="9.7265625" style="1146" bestFit="1" customWidth="1"/>
    <col min="4844" max="4844" width="9" style="1146" customWidth="1"/>
    <col min="4845" max="4845" width="8" style="1146" customWidth="1"/>
    <col min="4846" max="4846" width="7.26953125" style="1146" customWidth="1"/>
    <col min="4847" max="4847" width="7.81640625" style="1146" customWidth="1"/>
    <col min="4848" max="4848" width="6.54296875" style="1146" customWidth="1"/>
    <col min="4849" max="4849" width="7.7265625" style="1146" customWidth="1"/>
    <col min="4850" max="4850" width="6.7265625" style="1146" customWidth="1"/>
    <col min="4851" max="4851" width="7.7265625" style="1146" customWidth="1"/>
    <col min="4852" max="4852" width="21.7265625" style="1146" customWidth="1"/>
    <col min="4853" max="4853" width="7.54296875" style="1146" customWidth="1"/>
    <col min="4854" max="5096" width="11" style="1146"/>
    <col min="5097" max="5097" width="21.26953125" style="1146" customWidth="1"/>
    <col min="5098" max="5098" width="11.26953125" style="1146" bestFit="1" customWidth="1"/>
    <col min="5099" max="5099" width="9.7265625" style="1146" bestFit="1" customWidth="1"/>
    <col min="5100" max="5100" width="9" style="1146" customWidth="1"/>
    <col min="5101" max="5101" width="8" style="1146" customWidth="1"/>
    <col min="5102" max="5102" width="7.26953125" style="1146" customWidth="1"/>
    <col min="5103" max="5103" width="7.81640625" style="1146" customWidth="1"/>
    <col min="5104" max="5104" width="6.54296875" style="1146" customWidth="1"/>
    <col min="5105" max="5105" width="7.7265625" style="1146" customWidth="1"/>
    <col min="5106" max="5106" width="6.7265625" style="1146" customWidth="1"/>
    <col min="5107" max="5107" width="7.7265625" style="1146" customWidth="1"/>
    <col min="5108" max="5108" width="21.7265625" style="1146" customWidth="1"/>
    <col min="5109" max="5109" width="7.54296875" style="1146" customWidth="1"/>
    <col min="5110" max="5352" width="11" style="1146"/>
    <col min="5353" max="5353" width="21.26953125" style="1146" customWidth="1"/>
    <col min="5354" max="5354" width="11.26953125" style="1146" bestFit="1" customWidth="1"/>
    <col min="5355" max="5355" width="9.7265625" style="1146" bestFit="1" customWidth="1"/>
    <col min="5356" max="5356" width="9" style="1146" customWidth="1"/>
    <col min="5357" max="5357" width="8" style="1146" customWidth="1"/>
    <col min="5358" max="5358" width="7.26953125" style="1146" customWidth="1"/>
    <col min="5359" max="5359" width="7.81640625" style="1146" customWidth="1"/>
    <col min="5360" max="5360" width="6.54296875" style="1146" customWidth="1"/>
    <col min="5361" max="5361" width="7.7265625" style="1146" customWidth="1"/>
    <col min="5362" max="5362" width="6.7265625" style="1146" customWidth="1"/>
    <col min="5363" max="5363" width="7.7265625" style="1146" customWidth="1"/>
    <col min="5364" max="5364" width="21.7265625" style="1146" customWidth="1"/>
    <col min="5365" max="5365" width="7.54296875" style="1146" customWidth="1"/>
    <col min="5366" max="5608" width="11" style="1146"/>
    <col min="5609" max="5609" width="21.26953125" style="1146" customWidth="1"/>
    <col min="5610" max="5610" width="11.26953125" style="1146" bestFit="1" customWidth="1"/>
    <col min="5611" max="5611" width="9.7265625" style="1146" bestFit="1" customWidth="1"/>
    <col min="5612" max="5612" width="9" style="1146" customWidth="1"/>
    <col min="5613" max="5613" width="8" style="1146" customWidth="1"/>
    <col min="5614" max="5614" width="7.26953125" style="1146" customWidth="1"/>
    <col min="5615" max="5615" width="7.81640625" style="1146" customWidth="1"/>
    <col min="5616" max="5616" width="6.54296875" style="1146" customWidth="1"/>
    <col min="5617" max="5617" width="7.7265625" style="1146" customWidth="1"/>
    <col min="5618" max="5618" width="6.7265625" style="1146" customWidth="1"/>
    <col min="5619" max="5619" width="7.7265625" style="1146" customWidth="1"/>
    <col min="5620" max="5620" width="21.7265625" style="1146" customWidth="1"/>
    <col min="5621" max="5621" width="7.54296875" style="1146" customWidth="1"/>
    <col min="5622" max="5864" width="11" style="1146"/>
    <col min="5865" max="5865" width="21.26953125" style="1146" customWidth="1"/>
    <col min="5866" max="5866" width="11.26953125" style="1146" bestFit="1" customWidth="1"/>
    <col min="5867" max="5867" width="9.7265625" style="1146" bestFit="1" customWidth="1"/>
    <col min="5868" max="5868" width="9" style="1146" customWidth="1"/>
    <col min="5869" max="5869" width="8" style="1146" customWidth="1"/>
    <col min="5870" max="5870" width="7.26953125" style="1146" customWidth="1"/>
    <col min="5871" max="5871" width="7.81640625" style="1146" customWidth="1"/>
    <col min="5872" max="5872" width="6.54296875" style="1146" customWidth="1"/>
    <col min="5873" max="5873" width="7.7265625" style="1146" customWidth="1"/>
    <col min="5874" max="5874" width="6.7265625" style="1146" customWidth="1"/>
    <col min="5875" max="5875" width="7.7265625" style="1146" customWidth="1"/>
    <col min="5876" max="5876" width="21.7265625" style="1146" customWidth="1"/>
    <col min="5877" max="5877" width="7.54296875" style="1146" customWidth="1"/>
    <col min="5878" max="6120" width="11" style="1146"/>
    <col min="6121" max="6121" width="21.26953125" style="1146" customWidth="1"/>
    <col min="6122" max="6122" width="11.26953125" style="1146" bestFit="1" customWidth="1"/>
    <col min="6123" max="6123" width="9.7265625" style="1146" bestFit="1" customWidth="1"/>
    <col min="6124" max="6124" width="9" style="1146" customWidth="1"/>
    <col min="6125" max="6125" width="8" style="1146" customWidth="1"/>
    <col min="6126" max="6126" width="7.26953125" style="1146" customWidth="1"/>
    <col min="6127" max="6127" width="7.81640625" style="1146" customWidth="1"/>
    <col min="6128" max="6128" width="6.54296875" style="1146" customWidth="1"/>
    <col min="6129" max="6129" width="7.7265625" style="1146" customWidth="1"/>
    <col min="6130" max="6130" width="6.7265625" style="1146" customWidth="1"/>
    <col min="6131" max="6131" width="7.7265625" style="1146" customWidth="1"/>
    <col min="6132" max="6132" width="21.7265625" style="1146" customWidth="1"/>
    <col min="6133" max="6133" width="7.54296875" style="1146" customWidth="1"/>
    <col min="6134" max="6376" width="11" style="1146"/>
    <col min="6377" max="6377" width="21.26953125" style="1146" customWidth="1"/>
    <col min="6378" max="6378" width="11.26953125" style="1146" bestFit="1" customWidth="1"/>
    <col min="6379" max="6379" width="9.7265625" style="1146" bestFit="1" customWidth="1"/>
    <col min="6380" max="6380" width="9" style="1146" customWidth="1"/>
    <col min="6381" max="6381" width="8" style="1146" customWidth="1"/>
    <col min="6382" max="6382" width="7.26953125" style="1146" customWidth="1"/>
    <col min="6383" max="6383" width="7.81640625" style="1146" customWidth="1"/>
    <col min="6384" max="6384" width="6.54296875" style="1146" customWidth="1"/>
    <col min="6385" max="6385" width="7.7265625" style="1146" customWidth="1"/>
    <col min="6386" max="6386" width="6.7265625" style="1146" customWidth="1"/>
    <col min="6387" max="6387" width="7.7265625" style="1146" customWidth="1"/>
    <col min="6388" max="6388" width="21.7265625" style="1146" customWidth="1"/>
    <col min="6389" max="6389" width="7.54296875" style="1146" customWidth="1"/>
    <col min="6390" max="6632" width="11" style="1146"/>
    <col min="6633" max="6633" width="21.26953125" style="1146" customWidth="1"/>
    <col min="6634" max="6634" width="11.26953125" style="1146" bestFit="1" customWidth="1"/>
    <col min="6635" max="6635" width="9.7265625" style="1146" bestFit="1" customWidth="1"/>
    <col min="6636" max="6636" width="9" style="1146" customWidth="1"/>
    <col min="6637" max="6637" width="8" style="1146" customWidth="1"/>
    <col min="6638" max="6638" width="7.26953125" style="1146" customWidth="1"/>
    <col min="6639" max="6639" width="7.81640625" style="1146" customWidth="1"/>
    <col min="6640" max="6640" width="6.54296875" style="1146" customWidth="1"/>
    <col min="6641" max="6641" width="7.7265625" style="1146" customWidth="1"/>
    <col min="6642" max="6642" width="6.7265625" style="1146" customWidth="1"/>
    <col min="6643" max="6643" width="7.7265625" style="1146" customWidth="1"/>
    <col min="6644" max="6644" width="21.7265625" style="1146" customWidth="1"/>
    <col min="6645" max="6645" width="7.54296875" style="1146" customWidth="1"/>
    <col min="6646" max="6888" width="11" style="1146"/>
    <col min="6889" max="6889" width="21.26953125" style="1146" customWidth="1"/>
    <col min="6890" max="6890" width="11.26953125" style="1146" bestFit="1" customWidth="1"/>
    <col min="6891" max="6891" width="9.7265625" style="1146" bestFit="1" customWidth="1"/>
    <col min="6892" max="6892" width="9" style="1146" customWidth="1"/>
    <col min="6893" max="6893" width="8" style="1146" customWidth="1"/>
    <col min="6894" max="6894" width="7.26953125" style="1146" customWidth="1"/>
    <col min="6895" max="6895" width="7.81640625" style="1146" customWidth="1"/>
    <col min="6896" max="6896" width="6.54296875" style="1146" customWidth="1"/>
    <col min="6897" max="6897" width="7.7265625" style="1146" customWidth="1"/>
    <col min="6898" max="6898" width="6.7265625" style="1146" customWidth="1"/>
    <col min="6899" max="6899" width="7.7265625" style="1146" customWidth="1"/>
    <col min="6900" max="6900" width="21.7265625" style="1146" customWidth="1"/>
    <col min="6901" max="6901" width="7.54296875" style="1146" customWidth="1"/>
    <col min="6902" max="7144" width="11" style="1146"/>
    <col min="7145" max="7145" width="21.26953125" style="1146" customWidth="1"/>
    <col min="7146" max="7146" width="11.26953125" style="1146" bestFit="1" customWidth="1"/>
    <col min="7147" max="7147" width="9.7265625" style="1146" bestFit="1" customWidth="1"/>
    <col min="7148" max="7148" width="9" style="1146" customWidth="1"/>
    <col min="7149" max="7149" width="8" style="1146" customWidth="1"/>
    <col min="7150" max="7150" width="7.26953125" style="1146" customWidth="1"/>
    <col min="7151" max="7151" width="7.81640625" style="1146" customWidth="1"/>
    <col min="7152" max="7152" width="6.54296875" style="1146" customWidth="1"/>
    <col min="7153" max="7153" width="7.7265625" style="1146" customWidth="1"/>
    <col min="7154" max="7154" width="6.7265625" style="1146" customWidth="1"/>
    <col min="7155" max="7155" width="7.7265625" style="1146" customWidth="1"/>
    <col min="7156" max="7156" width="21.7265625" style="1146" customWidth="1"/>
    <col min="7157" max="7157" width="7.54296875" style="1146" customWidth="1"/>
    <col min="7158" max="7400" width="11" style="1146"/>
    <col min="7401" max="7401" width="21.26953125" style="1146" customWidth="1"/>
    <col min="7402" max="7402" width="11.26953125" style="1146" bestFit="1" customWidth="1"/>
    <col min="7403" max="7403" width="9.7265625" style="1146" bestFit="1" customWidth="1"/>
    <col min="7404" max="7404" width="9" style="1146" customWidth="1"/>
    <col min="7405" max="7405" width="8" style="1146" customWidth="1"/>
    <col min="7406" max="7406" width="7.26953125" style="1146" customWidth="1"/>
    <col min="7407" max="7407" width="7.81640625" style="1146" customWidth="1"/>
    <col min="7408" max="7408" width="6.54296875" style="1146" customWidth="1"/>
    <col min="7409" max="7409" width="7.7265625" style="1146" customWidth="1"/>
    <col min="7410" max="7410" width="6.7265625" style="1146" customWidth="1"/>
    <col min="7411" max="7411" width="7.7265625" style="1146" customWidth="1"/>
    <col min="7412" max="7412" width="21.7265625" style="1146" customWidth="1"/>
    <col min="7413" max="7413" width="7.54296875" style="1146" customWidth="1"/>
    <col min="7414" max="7656" width="11" style="1146"/>
    <col min="7657" max="7657" width="21.26953125" style="1146" customWidth="1"/>
    <col min="7658" max="7658" width="11.26953125" style="1146" bestFit="1" customWidth="1"/>
    <col min="7659" max="7659" width="9.7265625" style="1146" bestFit="1" customWidth="1"/>
    <col min="7660" max="7660" width="9" style="1146" customWidth="1"/>
    <col min="7661" max="7661" width="8" style="1146" customWidth="1"/>
    <col min="7662" max="7662" width="7.26953125" style="1146" customWidth="1"/>
    <col min="7663" max="7663" width="7.81640625" style="1146" customWidth="1"/>
    <col min="7664" max="7664" width="6.54296875" style="1146" customWidth="1"/>
    <col min="7665" max="7665" width="7.7265625" style="1146" customWidth="1"/>
    <col min="7666" max="7666" width="6.7265625" style="1146" customWidth="1"/>
    <col min="7667" max="7667" width="7.7265625" style="1146" customWidth="1"/>
    <col min="7668" max="7668" width="21.7265625" style="1146" customWidth="1"/>
    <col min="7669" max="7669" width="7.54296875" style="1146" customWidth="1"/>
    <col min="7670" max="7912" width="11" style="1146"/>
    <col min="7913" max="7913" width="21.26953125" style="1146" customWidth="1"/>
    <col min="7914" max="7914" width="11.26953125" style="1146" bestFit="1" customWidth="1"/>
    <col min="7915" max="7915" width="9.7265625" style="1146" bestFit="1" customWidth="1"/>
    <col min="7916" max="7916" width="9" style="1146" customWidth="1"/>
    <col min="7917" max="7917" width="8" style="1146" customWidth="1"/>
    <col min="7918" max="7918" width="7.26953125" style="1146" customWidth="1"/>
    <col min="7919" max="7919" width="7.81640625" style="1146" customWidth="1"/>
    <col min="7920" max="7920" width="6.54296875" style="1146" customWidth="1"/>
    <col min="7921" max="7921" width="7.7265625" style="1146" customWidth="1"/>
    <col min="7922" max="7922" width="6.7265625" style="1146" customWidth="1"/>
    <col min="7923" max="7923" width="7.7265625" style="1146" customWidth="1"/>
    <col min="7924" max="7924" width="21.7265625" style="1146" customWidth="1"/>
    <col min="7925" max="7925" width="7.54296875" style="1146" customWidth="1"/>
    <col min="7926" max="8168" width="11" style="1146"/>
    <col min="8169" max="8169" width="21.26953125" style="1146" customWidth="1"/>
    <col min="8170" max="8170" width="11.26953125" style="1146" bestFit="1" customWidth="1"/>
    <col min="8171" max="8171" width="9.7265625" style="1146" bestFit="1" customWidth="1"/>
    <col min="8172" max="8172" width="9" style="1146" customWidth="1"/>
    <col min="8173" max="8173" width="8" style="1146" customWidth="1"/>
    <col min="8174" max="8174" width="7.26953125" style="1146" customWidth="1"/>
    <col min="8175" max="8175" width="7.81640625" style="1146" customWidth="1"/>
    <col min="8176" max="8176" width="6.54296875" style="1146" customWidth="1"/>
    <col min="8177" max="8177" width="7.7265625" style="1146" customWidth="1"/>
    <col min="8178" max="8178" width="6.7265625" style="1146" customWidth="1"/>
    <col min="8179" max="8179" width="7.7265625" style="1146" customWidth="1"/>
    <col min="8180" max="8180" width="21.7265625" style="1146" customWidth="1"/>
    <col min="8181" max="8181" width="7.54296875" style="1146" customWidth="1"/>
    <col min="8182" max="8424" width="11" style="1146"/>
    <col min="8425" max="8425" width="21.26953125" style="1146" customWidth="1"/>
    <col min="8426" max="8426" width="11.26953125" style="1146" bestFit="1" customWidth="1"/>
    <col min="8427" max="8427" width="9.7265625" style="1146" bestFit="1" customWidth="1"/>
    <col min="8428" max="8428" width="9" style="1146" customWidth="1"/>
    <col min="8429" max="8429" width="8" style="1146" customWidth="1"/>
    <col min="8430" max="8430" width="7.26953125" style="1146" customWidth="1"/>
    <col min="8431" max="8431" width="7.81640625" style="1146" customWidth="1"/>
    <col min="8432" max="8432" width="6.54296875" style="1146" customWidth="1"/>
    <col min="8433" max="8433" width="7.7265625" style="1146" customWidth="1"/>
    <col min="8434" max="8434" width="6.7265625" style="1146" customWidth="1"/>
    <col min="8435" max="8435" width="7.7265625" style="1146" customWidth="1"/>
    <col min="8436" max="8436" width="21.7265625" style="1146" customWidth="1"/>
    <col min="8437" max="8437" width="7.54296875" style="1146" customWidth="1"/>
    <col min="8438" max="8680" width="11" style="1146"/>
    <col min="8681" max="8681" width="21.26953125" style="1146" customWidth="1"/>
    <col min="8682" max="8682" width="11.26953125" style="1146" bestFit="1" customWidth="1"/>
    <col min="8683" max="8683" width="9.7265625" style="1146" bestFit="1" customWidth="1"/>
    <col min="8684" max="8684" width="9" style="1146" customWidth="1"/>
    <col min="8685" max="8685" width="8" style="1146" customWidth="1"/>
    <col min="8686" max="8686" width="7.26953125" style="1146" customWidth="1"/>
    <col min="8687" max="8687" width="7.81640625" style="1146" customWidth="1"/>
    <col min="8688" max="8688" width="6.54296875" style="1146" customWidth="1"/>
    <col min="8689" max="8689" width="7.7265625" style="1146" customWidth="1"/>
    <col min="8690" max="8690" width="6.7265625" style="1146" customWidth="1"/>
    <col min="8691" max="8691" width="7.7265625" style="1146" customWidth="1"/>
    <col min="8692" max="8692" width="21.7265625" style="1146" customWidth="1"/>
    <col min="8693" max="8693" width="7.54296875" style="1146" customWidth="1"/>
    <col min="8694" max="8936" width="11" style="1146"/>
    <col min="8937" max="8937" width="21.26953125" style="1146" customWidth="1"/>
    <col min="8938" max="8938" width="11.26953125" style="1146" bestFit="1" customWidth="1"/>
    <col min="8939" max="8939" width="9.7265625" style="1146" bestFit="1" customWidth="1"/>
    <col min="8940" max="8940" width="9" style="1146" customWidth="1"/>
    <col min="8941" max="8941" width="8" style="1146" customWidth="1"/>
    <col min="8942" max="8942" width="7.26953125" style="1146" customWidth="1"/>
    <col min="8943" max="8943" width="7.81640625" style="1146" customWidth="1"/>
    <col min="8944" max="8944" width="6.54296875" style="1146" customWidth="1"/>
    <col min="8945" max="8945" width="7.7265625" style="1146" customWidth="1"/>
    <col min="8946" max="8946" width="6.7265625" style="1146" customWidth="1"/>
    <col min="8947" max="8947" width="7.7265625" style="1146" customWidth="1"/>
    <col min="8948" max="8948" width="21.7265625" style="1146" customWidth="1"/>
    <col min="8949" max="8949" width="7.54296875" style="1146" customWidth="1"/>
    <col min="8950" max="9192" width="11" style="1146"/>
    <col min="9193" max="9193" width="21.26953125" style="1146" customWidth="1"/>
    <col min="9194" max="9194" width="11.26953125" style="1146" bestFit="1" customWidth="1"/>
    <col min="9195" max="9195" width="9.7265625" style="1146" bestFit="1" customWidth="1"/>
    <col min="9196" max="9196" width="9" style="1146" customWidth="1"/>
    <col min="9197" max="9197" width="8" style="1146" customWidth="1"/>
    <col min="9198" max="9198" width="7.26953125" style="1146" customWidth="1"/>
    <col min="9199" max="9199" width="7.81640625" style="1146" customWidth="1"/>
    <col min="9200" max="9200" width="6.54296875" style="1146" customWidth="1"/>
    <col min="9201" max="9201" width="7.7265625" style="1146" customWidth="1"/>
    <col min="9202" max="9202" width="6.7265625" style="1146" customWidth="1"/>
    <col min="9203" max="9203" width="7.7265625" style="1146" customWidth="1"/>
    <col min="9204" max="9204" width="21.7265625" style="1146" customWidth="1"/>
    <col min="9205" max="9205" width="7.54296875" style="1146" customWidth="1"/>
    <col min="9206" max="9448" width="11" style="1146"/>
    <col min="9449" max="9449" width="21.26953125" style="1146" customWidth="1"/>
    <col min="9450" max="9450" width="11.26953125" style="1146" bestFit="1" customWidth="1"/>
    <col min="9451" max="9451" width="9.7265625" style="1146" bestFit="1" customWidth="1"/>
    <col min="9452" max="9452" width="9" style="1146" customWidth="1"/>
    <col min="9453" max="9453" width="8" style="1146" customWidth="1"/>
    <col min="9454" max="9454" width="7.26953125" style="1146" customWidth="1"/>
    <col min="9455" max="9455" width="7.81640625" style="1146" customWidth="1"/>
    <col min="9456" max="9456" width="6.54296875" style="1146" customWidth="1"/>
    <col min="9457" max="9457" width="7.7265625" style="1146" customWidth="1"/>
    <col min="9458" max="9458" width="6.7265625" style="1146" customWidth="1"/>
    <col min="9459" max="9459" width="7.7265625" style="1146" customWidth="1"/>
    <col min="9460" max="9460" width="21.7265625" style="1146" customWidth="1"/>
    <col min="9461" max="9461" width="7.54296875" style="1146" customWidth="1"/>
    <col min="9462" max="9704" width="11" style="1146"/>
    <col min="9705" max="9705" width="21.26953125" style="1146" customWidth="1"/>
    <col min="9706" max="9706" width="11.26953125" style="1146" bestFit="1" customWidth="1"/>
    <col min="9707" max="9707" width="9.7265625" style="1146" bestFit="1" customWidth="1"/>
    <col min="9708" max="9708" width="9" style="1146" customWidth="1"/>
    <col min="9709" max="9709" width="8" style="1146" customWidth="1"/>
    <col min="9710" max="9710" width="7.26953125" style="1146" customWidth="1"/>
    <col min="9711" max="9711" width="7.81640625" style="1146" customWidth="1"/>
    <col min="9712" max="9712" width="6.54296875" style="1146" customWidth="1"/>
    <col min="9713" max="9713" width="7.7265625" style="1146" customWidth="1"/>
    <col min="9714" max="9714" width="6.7265625" style="1146" customWidth="1"/>
    <col min="9715" max="9715" width="7.7265625" style="1146" customWidth="1"/>
    <col min="9716" max="9716" width="21.7265625" style="1146" customWidth="1"/>
    <col min="9717" max="9717" width="7.54296875" style="1146" customWidth="1"/>
    <col min="9718" max="9960" width="11" style="1146"/>
    <col min="9961" max="9961" width="21.26953125" style="1146" customWidth="1"/>
    <col min="9962" max="9962" width="11.26953125" style="1146" bestFit="1" customWidth="1"/>
    <col min="9963" max="9963" width="9.7265625" style="1146" bestFit="1" customWidth="1"/>
    <col min="9964" max="9964" width="9" style="1146" customWidth="1"/>
    <col min="9965" max="9965" width="8" style="1146" customWidth="1"/>
    <col min="9966" max="9966" width="7.26953125" style="1146" customWidth="1"/>
    <col min="9967" max="9967" width="7.81640625" style="1146" customWidth="1"/>
    <col min="9968" max="9968" width="6.54296875" style="1146" customWidth="1"/>
    <col min="9969" max="9969" width="7.7265625" style="1146" customWidth="1"/>
    <col min="9970" max="9970" width="6.7265625" style="1146" customWidth="1"/>
    <col min="9971" max="9971" width="7.7265625" style="1146" customWidth="1"/>
    <col min="9972" max="9972" width="21.7265625" style="1146" customWidth="1"/>
    <col min="9973" max="9973" width="7.54296875" style="1146" customWidth="1"/>
    <col min="9974" max="10216" width="11" style="1146"/>
    <col min="10217" max="10217" width="21.26953125" style="1146" customWidth="1"/>
    <col min="10218" max="10218" width="11.26953125" style="1146" bestFit="1" customWidth="1"/>
    <col min="10219" max="10219" width="9.7265625" style="1146" bestFit="1" customWidth="1"/>
    <col min="10220" max="10220" width="9" style="1146" customWidth="1"/>
    <col min="10221" max="10221" width="8" style="1146" customWidth="1"/>
    <col min="10222" max="10222" width="7.26953125" style="1146" customWidth="1"/>
    <col min="10223" max="10223" width="7.81640625" style="1146" customWidth="1"/>
    <col min="10224" max="10224" width="6.54296875" style="1146" customWidth="1"/>
    <col min="10225" max="10225" width="7.7265625" style="1146" customWidth="1"/>
    <col min="10226" max="10226" width="6.7265625" style="1146" customWidth="1"/>
    <col min="10227" max="10227" width="7.7265625" style="1146" customWidth="1"/>
    <col min="10228" max="10228" width="21.7265625" style="1146" customWidth="1"/>
    <col min="10229" max="10229" width="7.54296875" style="1146" customWidth="1"/>
    <col min="10230" max="10472" width="11" style="1146"/>
    <col min="10473" max="10473" width="21.26953125" style="1146" customWidth="1"/>
    <col min="10474" max="10474" width="11.26953125" style="1146" bestFit="1" customWidth="1"/>
    <col min="10475" max="10475" width="9.7265625" style="1146" bestFit="1" customWidth="1"/>
    <col min="10476" max="10476" width="9" style="1146" customWidth="1"/>
    <col min="10477" max="10477" width="8" style="1146" customWidth="1"/>
    <col min="10478" max="10478" width="7.26953125" style="1146" customWidth="1"/>
    <col min="10479" max="10479" width="7.81640625" style="1146" customWidth="1"/>
    <col min="10480" max="10480" width="6.54296875" style="1146" customWidth="1"/>
    <col min="10481" max="10481" width="7.7265625" style="1146" customWidth="1"/>
    <col min="10482" max="10482" width="6.7265625" style="1146" customWidth="1"/>
    <col min="10483" max="10483" width="7.7265625" style="1146" customWidth="1"/>
    <col min="10484" max="10484" width="21.7265625" style="1146" customWidth="1"/>
    <col min="10485" max="10485" width="7.54296875" style="1146" customWidth="1"/>
    <col min="10486" max="10728" width="11" style="1146"/>
    <col min="10729" max="10729" width="21.26953125" style="1146" customWidth="1"/>
    <col min="10730" max="10730" width="11.26953125" style="1146" bestFit="1" customWidth="1"/>
    <col min="10731" max="10731" width="9.7265625" style="1146" bestFit="1" customWidth="1"/>
    <col min="10732" max="10732" width="9" style="1146" customWidth="1"/>
    <col min="10733" max="10733" width="8" style="1146" customWidth="1"/>
    <col min="10734" max="10734" width="7.26953125" style="1146" customWidth="1"/>
    <col min="10735" max="10735" width="7.81640625" style="1146" customWidth="1"/>
    <col min="10736" max="10736" width="6.54296875" style="1146" customWidth="1"/>
    <col min="10737" max="10737" width="7.7265625" style="1146" customWidth="1"/>
    <col min="10738" max="10738" width="6.7265625" style="1146" customWidth="1"/>
    <col min="10739" max="10739" width="7.7265625" style="1146" customWidth="1"/>
    <col min="10740" max="10740" width="21.7265625" style="1146" customWidth="1"/>
    <col min="10741" max="10741" width="7.54296875" style="1146" customWidth="1"/>
    <col min="10742" max="10984" width="11" style="1146"/>
    <col min="10985" max="10985" width="21.26953125" style="1146" customWidth="1"/>
    <col min="10986" max="10986" width="11.26953125" style="1146" bestFit="1" customWidth="1"/>
    <col min="10987" max="10987" width="9.7265625" style="1146" bestFit="1" customWidth="1"/>
    <col min="10988" max="10988" width="9" style="1146" customWidth="1"/>
    <col min="10989" max="10989" width="8" style="1146" customWidth="1"/>
    <col min="10990" max="10990" width="7.26953125" style="1146" customWidth="1"/>
    <col min="10991" max="10991" width="7.81640625" style="1146" customWidth="1"/>
    <col min="10992" max="10992" width="6.54296875" style="1146" customWidth="1"/>
    <col min="10993" max="10993" width="7.7265625" style="1146" customWidth="1"/>
    <col min="10994" max="10994" width="6.7265625" style="1146" customWidth="1"/>
    <col min="10995" max="10995" width="7.7265625" style="1146" customWidth="1"/>
    <col min="10996" max="10996" width="21.7265625" style="1146" customWidth="1"/>
    <col min="10997" max="10997" width="7.54296875" style="1146" customWidth="1"/>
    <col min="10998" max="11240" width="11" style="1146"/>
    <col min="11241" max="11241" width="21.26953125" style="1146" customWidth="1"/>
    <col min="11242" max="11242" width="11.26953125" style="1146" bestFit="1" customWidth="1"/>
    <col min="11243" max="11243" width="9.7265625" style="1146" bestFit="1" customWidth="1"/>
    <col min="11244" max="11244" width="9" style="1146" customWidth="1"/>
    <col min="11245" max="11245" width="8" style="1146" customWidth="1"/>
    <col min="11246" max="11246" width="7.26953125" style="1146" customWidth="1"/>
    <col min="11247" max="11247" width="7.81640625" style="1146" customWidth="1"/>
    <col min="11248" max="11248" width="6.54296875" style="1146" customWidth="1"/>
    <col min="11249" max="11249" width="7.7265625" style="1146" customWidth="1"/>
    <col min="11250" max="11250" width="6.7265625" style="1146" customWidth="1"/>
    <col min="11251" max="11251" width="7.7265625" style="1146" customWidth="1"/>
    <col min="11252" max="11252" width="21.7265625" style="1146" customWidth="1"/>
    <col min="11253" max="11253" width="7.54296875" style="1146" customWidth="1"/>
    <col min="11254" max="11496" width="11" style="1146"/>
    <col min="11497" max="11497" width="21.26953125" style="1146" customWidth="1"/>
    <col min="11498" max="11498" width="11.26953125" style="1146" bestFit="1" customWidth="1"/>
    <col min="11499" max="11499" width="9.7265625" style="1146" bestFit="1" customWidth="1"/>
    <col min="11500" max="11500" width="9" style="1146" customWidth="1"/>
    <col min="11501" max="11501" width="8" style="1146" customWidth="1"/>
    <col min="11502" max="11502" width="7.26953125" style="1146" customWidth="1"/>
    <col min="11503" max="11503" width="7.81640625" style="1146" customWidth="1"/>
    <col min="11504" max="11504" width="6.54296875" style="1146" customWidth="1"/>
    <col min="11505" max="11505" width="7.7265625" style="1146" customWidth="1"/>
    <col min="11506" max="11506" width="6.7265625" style="1146" customWidth="1"/>
    <col min="11507" max="11507" width="7.7265625" style="1146" customWidth="1"/>
    <col min="11508" max="11508" width="21.7265625" style="1146" customWidth="1"/>
    <col min="11509" max="11509" width="7.54296875" style="1146" customWidth="1"/>
    <col min="11510" max="11752" width="11" style="1146"/>
    <col min="11753" max="11753" width="21.26953125" style="1146" customWidth="1"/>
    <col min="11754" max="11754" width="11.26953125" style="1146" bestFit="1" customWidth="1"/>
    <col min="11755" max="11755" width="9.7265625" style="1146" bestFit="1" customWidth="1"/>
    <col min="11756" max="11756" width="9" style="1146" customWidth="1"/>
    <col min="11757" max="11757" width="8" style="1146" customWidth="1"/>
    <col min="11758" max="11758" width="7.26953125" style="1146" customWidth="1"/>
    <col min="11759" max="11759" width="7.81640625" style="1146" customWidth="1"/>
    <col min="11760" max="11760" width="6.54296875" style="1146" customWidth="1"/>
    <col min="11761" max="11761" width="7.7265625" style="1146" customWidth="1"/>
    <col min="11762" max="11762" width="6.7265625" style="1146" customWidth="1"/>
    <col min="11763" max="11763" width="7.7265625" style="1146" customWidth="1"/>
    <col min="11764" max="11764" width="21.7265625" style="1146" customWidth="1"/>
    <col min="11765" max="11765" width="7.54296875" style="1146" customWidth="1"/>
    <col min="11766" max="12008" width="11" style="1146"/>
    <col min="12009" max="12009" width="21.26953125" style="1146" customWidth="1"/>
    <col min="12010" max="12010" width="11.26953125" style="1146" bestFit="1" customWidth="1"/>
    <col min="12011" max="12011" width="9.7265625" style="1146" bestFit="1" customWidth="1"/>
    <col min="12012" max="12012" width="9" style="1146" customWidth="1"/>
    <col min="12013" max="12013" width="8" style="1146" customWidth="1"/>
    <col min="12014" max="12014" width="7.26953125" style="1146" customWidth="1"/>
    <col min="12015" max="12015" width="7.81640625" style="1146" customWidth="1"/>
    <col min="12016" max="12016" width="6.54296875" style="1146" customWidth="1"/>
    <col min="12017" max="12017" width="7.7265625" style="1146" customWidth="1"/>
    <col min="12018" max="12018" width="6.7265625" style="1146" customWidth="1"/>
    <col min="12019" max="12019" width="7.7265625" style="1146" customWidth="1"/>
    <col min="12020" max="12020" width="21.7265625" style="1146" customWidth="1"/>
    <col min="12021" max="12021" width="7.54296875" style="1146" customWidth="1"/>
    <col min="12022" max="12264" width="11" style="1146"/>
    <col min="12265" max="12265" width="21.26953125" style="1146" customWidth="1"/>
    <col min="12266" max="12266" width="11.26953125" style="1146" bestFit="1" customWidth="1"/>
    <col min="12267" max="12267" width="9.7265625" style="1146" bestFit="1" customWidth="1"/>
    <col min="12268" max="12268" width="9" style="1146" customWidth="1"/>
    <col min="12269" max="12269" width="8" style="1146" customWidth="1"/>
    <col min="12270" max="12270" width="7.26953125" style="1146" customWidth="1"/>
    <col min="12271" max="12271" width="7.81640625" style="1146" customWidth="1"/>
    <col min="12272" max="12272" width="6.54296875" style="1146" customWidth="1"/>
    <col min="12273" max="12273" width="7.7265625" style="1146" customWidth="1"/>
    <col min="12274" max="12274" width="6.7265625" style="1146" customWidth="1"/>
    <col min="12275" max="12275" width="7.7265625" style="1146" customWidth="1"/>
    <col min="12276" max="12276" width="21.7265625" style="1146" customWidth="1"/>
    <col min="12277" max="12277" width="7.54296875" style="1146" customWidth="1"/>
    <col min="12278" max="12520" width="11" style="1146"/>
    <col min="12521" max="12521" width="21.26953125" style="1146" customWidth="1"/>
    <col min="12522" max="12522" width="11.26953125" style="1146" bestFit="1" customWidth="1"/>
    <col min="12523" max="12523" width="9.7265625" style="1146" bestFit="1" customWidth="1"/>
    <col min="12524" max="12524" width="9" style="1146" customWidth="1"/>
    <col min="12525" max="12525" width="8" style="1146" customWidth="1"/>
    <col min="12526" max="12526" width="7.26953125" style="1146" customWidth="1"/>
    <col min="12527" max="12527" width="7.81640625" style="1146" customWidth="1"/>
    <col min="12528" max="12528" width="6.54296875" style="1146" customWidth="1"/>
    <col min="12529" max="12529" width="7.7265625" style="1146" customWidth="1"/>
    <col min="12530" max="12530" width="6.7265625" style="1146" customWidth="1"/>
    <col min="12531" max="12531" width="7.7265625" style="1146" customWidth="1"/>
    <col min="12532" max="12532" width="21.7265625" style="1146" customWidth="1"/>
    <col min="12533" max="12533" width="7.54296875" style="1146" customWidth="1"/>
    <col min="12534" max="12776" width="11" style="1146"/>
    <col min="12777" max="12777" width="21.26953125" style="1146" customWidth="1"/>
    <col min="12778" max="12778" width="11.26953125" style="1146" bestFit="1" customWidth="1"/>
    <col min="12779" max="12779" width="9.7265625" style="1146" bestFit="1" customWidth="1"/>
    <col min="12780" max="12780" width="9" style="1146" customWidth="1"/>
    <col min="12781" max="12781" width="8" style="1146" customWidth="1"/>
    <col min="12782" max="12782" width="7.26953125" style="1146" customWidth="1"/>
    <col min="12783" max="12783" width="7.81640625" style="1146" customWidth="1"/>
    <col min="12784" max="12784" width="6.54296875" style="1146" customWidth="1"/>
    <col min="12785" max="12785" width="7.7265625" style="1146" customWidth="1"/>
    <col min="12786" max="12786" width="6.7265625" style="1146" customWidth="1"/>
    <col min="12787" max="12787" width="7.7265625" style="1146" customWidth="1"/>
    <col min="12788" max="12788" width="21.7265625" style="1146" customWidth="1"/>
    <col min="12789" max="12789" width="7.54296875" style="1146" customWidth="1"/>
    <col min="12790" max="13032" width="11" style="1146"/>
    <col min="13033" max="13033" width="21.26953125" style="1146" customWidth="1"/>
    <col min="13034" max="13034" width="11.26953125" style="1146" bestFit="1" customWidth="1"/>
    <col min="13035" max="13035" width="9.7265625" style="1146" bestFit="1" customWidth="1"/>
    <col min="13036" max="13036" width="9" style="1146" customWidth="1"/>
    <col min="13037" max="13037" width="8" style="1146" customWidth="1"/>
    <col min="13038" max="13038" width="7.26953125" style="1146" customWidth="1"/>
    <col min="13039" max="13039" width="7.81640625" style="1146" customWidth="1"/>
    <col min="13040" max="13040" width="6.54296875" style="1146" customWidth="1"/>
    <col min="13041" max="13041" width="7.7265625" style="1146" customWidth="1"/>
    <col min="13042" max="13042" width="6.7265625" style="1146" customWidth="1"/>
    <col min="13043" max="13043" width="7.7265625" style="1146" customWidth="1"/>
    <col min="13044" max="13044" width="21.7265625" style="1146" customWidth="1"/>
    <col min="13045" max="13045" width="7.54296875" style="1146" customWidth="1"/>
    <col min="13046" max="13288" width="11" style="1146"/>
    <col min="13289" max="13289" width="21.26953125" style="1146" customWidth="1"/>
    <col min="13290" max="13290" width="11.26953125" style="1146" bestFit="1" customWidth="1"/>
    <col min="13291" max="13291" width="9.7265625" style="1146" bestFit="1" customWidth="1"/>
    <col min="13292" max="13292" width="9" style="1146" customWidth="1"/>
    <col min="13293" max="13293" width="8" style="1146" customWidth="1"/>
    <col min="13294" max="13294" width="7.26953125" style="1146" customWidth="1"/>
    <col min="13295" max="13295" width="7.81640625" style="1146" customWidth="1"/>
    <col min="13296" max="13296" width="6.54296875" style="1146" customWidth="1"/>
    <col min="13297" max="13297" width="7.7265625" style="1146" customWidth="1"/>
    <col min="13298" max="13298" width="6.7265625" style="1146" customWidth="1"/>
    <col min="13299" max="13299" width="7.7265625" style="1146" customWidth="1"/>
    <col min="13300" max="13300" width="21.7265625" style="1146" customWidth="1"/>
    <col min="13301" max="13301" width="7.54296875" style="1146" customWidth="1"/>
    <col min="13302" max="13544" width="11" style="1146"/>
    <col min="13545" max="13545" width="21.26953125" style="1146" customWidth="1"/>
    <col min="13546" max="13546" width="11.26953125" style="1146" bestFit="1" customWidth="1"/>
    <col min="13547" max="13547" width="9.7265625" style="1146" bestFit="1" customWidth="1"/>
    <col min="13548" max="13548" width="9" style="1146" customWidth="1"/>
    <col min="13549" max="13549" width="8" style="1146" customWidth="1"/>
    <col min="13550" max="13550" width="7.26953125" style="1146" customWidth="1"/>
    <col min="13551" max="13551" width="7.81640625" style="1146" customWidth="1"/>
    <col min="13552" max="13552" width="6.54296875" style="1146" customWidth="1"/>
    <col min="13553" max="13553" width="7.7265625" style="1146" customWidth="1"/>
    <col min="13554" max="13554" width="6.7265625" style="1146" customWidth="1"/>
    <col min="13555" max="13555" width="7.7265625" style="1146" customWidth="1"/>
    <col min="13556" max="13556" width="21.7265625" style="1146" customWidth="1"/>
    <col min="13557" max="13557" width="7.54296875" style="1146" customWidth="1"/>
    <col min="13558" max="13800" width="11" style="1146"/>
    <col min="13801" max="13801" width="21.26953125" style="1146" customWidth="1"/>
    <col min="13802" max="13802" width="11.26953125" style="1146" bestFit="1" customWidth="1"/>
    <col min="13803" max="13803" width="9.7265625" style="1146" bestFit="1" customWidth="1"/>
    <col min="13804" max="13804" width="9" style="1146" customWidth="1"/>
    <col min="13805" max="13805" width="8" style="1146" customWidth="1"/>
    <col min="13806" max="13806" width="7.26953125" style="1146" customWidth="1"/>
    <col min="13807" max="13807" width="7.81640625" style="1146" customWidth="1"/>
    <col min="13808" max="13808" width="6.54296875" style="1146" customWidth="1"/>
    <col min="13809" max="13809" width="7.7265625" style="1146" customWidth="1"/>
    <col min="13810" max="13810" width="6.7265625" style="1146" customWidth="1"/>
    <col min="13811" max="13811" width="7.7265625" style="1146" customWidth="1"/>
    <col min="13812" max="13812" width="21.7265625" style="1146" customWidth="1"/>
    <col min="13813" max="13813" width="7.54296875" style="1146" customWidth="1"/>
    <col min="13814" max="14056" width="11" style="1146"/>
    <col min="14057" max="14057" width="21.26953125" style="1146" customWidth="1"/>
    <col min="14058" max="14058" width="11.26953125" style="1146" bestFit="1" customWidth="1"/>
    <col min="14059" max="14059" width="9.7265625" style="1146" bestFit="1" customWidth="1"/>
    <col min="14060" max="14060" width="9" style="1146" customWidth="1"/>
    <col min="14061" max="14061" width="8" style="1146" customWidth="1"/>
    <col min="14062" max="14062" width="7.26953125" style="1146" customWidth="1"/>
    <col min="14063" max="14063" width="7.81640625" style="1146" customWidth="1"/>
    <col min="14064" max="14064" width="6.54296875" style="1146" customWidth="1"/>
    <col min="14065" max="14065" width="7.7265625" style="1146" customWidth="1"/>
    <col min="14066" max="14066" width="6.7265625" style="1146" customWidth="1"/>
    <col min="14067" max="14067" width="7.7265625" style="1146" customWidth="1"/>
    <col min="14068" max="14068" width="21.7265625" style="1146" customWidth="1"/>
    <col min="14069" max="14069" width="7.54296875" style="1146" customWidth="1"/>
    <col min="14070" max="14312" width="11" style="1146"/>
    <col min="14313" max="14313" width="21.26953125" style="1146" customWidth="1"/>
    <col min="14314" max="14314" width="11.26953125" style="1146" bestFit="1" customWidth="1"/>
    <col min="14315" max="14315" width="9.7265625" style="1146" bestFit="1" customWidth="1"/>
    <col min="14316" max="14316" width="9" style="1146" customWidth="1"/>
    <col min="14317" max="14317" width="8" style="1146" customWidth="1"/>
    <col min="14318" max="14318" width="7.26953125" style="1146" customWidth="1"/>
    <col min="14319" max="14319" width="7.81640625" style="1146" customWidth="1"/>
    <col min="14320" max="14320" width="6.54296875" style="1146" customWidth="1"/>
    <col min="14321" max="14321" width="7.7265625" style="1146" customWidth="1"/>
    <col min="14322" max="14322" width="6.7265625" style="1146" customWidth="1"/>
    <col min="14323" max="14323" width="7.7265625" style="1146" customWidth="1"/>
    <col min="14324" max="14324" width="21.7265625" style="1146" customWidth="1"/>
    <col min="14325" max="14325" width="7.54296875" style="1146" customWidth="1"/>
    <col min="14326" max="14568" width="11" style="1146"/>
    <col min="14569" max="14569" width="21.26953125" style="1146" customWidth="1"/>
    <col min="14570" max="14570" width="11.26953125" style="1146" bestFit="1" customWidth="1"/>
    <col min="14571" max="14571" width="9.7265625" style="1146" bestFit="1" customWidth="1"/>
    <col min="14572" max="14572" width="9" style="1146" customWidth="1"/>
    <col min="14573" max="14573" width="8" style="1146" customWidth="1"/>
    <col min="14574" max="14574" width="7.26953125" style="1146" customWidth="1"/>
    <col min="14575" max="14575" width="7.81640625" style="1146" customWidth="1"/>
    <col min="14576" max="14576" width="6.54296875" style="1146" customWidth="1"/>
    <col min="14577" max="14577" width="7.7265625" style="1146" customWidth="1"/>
    <col min="14578" max="14578" width="6.7265625" style="1146" customWidth="1"/>
    <col min="14579" max="14579" width="7.7265625" style="1146" customWidth="1"/>
    <col min="14580" max="14580" width="21.7265625" style="1146" customWidth="1"/>
    <col min="14581" max="14581" width="7.54296875" style="1146" customWidth="1"/>
    <col min="14582" max="14824" width="11" style="1146"/>
    <col min="14825" max="14825" width="21.26953125" style="1146" customWidth="1"/>
    <col min="14826" max="14826" width="11.26953125" style="1146" bestFit="1" customWidth="1"/>
    <col min="14827" max="14827" width="9.7265625" style="1146" bestFit="1" customWidth="1"/>
    <col min="14828" max="14828" width="9" style="1146" customWidth="1"/>
    <col min="14829" max="14829" width="8" style="1146" customWidth="1"/>
    <col min="14830" max="14830" width="7.26953125" style="1146" customWidth="1"/>
    <col min="14831" max="14831" width="7.81640625" style="1146" customWidth="1"/>
    <col min="14832" max="14832" width="6.54296875" style="1146" customWidth="1"/>
    <col min="14833" max="14833" width="7.7265625" style="1146" customWidth="1"/>
    <col min="14834" max="14834" width="6.7265625" style="1146" customWidth="1"/>
    <col min="14835" max="14835" width="7.7265625" style="1146" customWidth="1"/>
    <col min="14836" max="14836" width="21.7265625" style="1146" customWidth="1"/>
    <col min="14837" max="14837" width="7.54296875" style="1146" customWidth="1"/>
    <col min="14838" max="15080" width="11" style="1146"/>
    <col min="15081" max="15081" width="21.26953125" style="1146" customWidth="1"/>
    <col min="15082" max="15082" width="11.26953125" style="1146" bestFit="1" customWidth="1"/>
    <col min="15083" max="15083" width="9.7265625" style="1146" bestFit="1" customWidth="1"/>
    <col min="15084" max="15084" width="9" style="1146" customWidth="1"/>
    <col min="15085" max="15085" width="8" style="1146" customWidth="1"/>
    <col min="15086" max="15086" width="7.26953125" style="1146" customWidth="1"/>
    <col min="15087" max="15087" width="7.81640625" style="1146" customWidth="1"/>
    <col min="15088" max="15088" width="6.54296875" style="1146" customWidth="1"/>
    <col min="15089" max="15089" width="7.7265625" style="1146" customWidth="1"/>
    <col min="15090" max="15090" width="6.7265625" style="1146" customWidth="1"/>
    <col min="15091" max="15091" width="7.7265625" style="1146" customWidth="1"/>
    <col min="15092" max="15092" width="21.7265625" style="1146" customWidth="1"/>
    <col min="15093" max="15093" width="7.54296875" style="1146" customWidth="1"/>
    <col min="15094" max="15336" width="11" style="1146"/>
    <col min="15337" max="15337" width="21.26953125" style="1146" customWidth="1"/>
    <col min="15338" max="15338" width="11.26953125" style="1146" bestFit="1" customWidth="1"/>
    <col min="15339" max="15339" width="9.7265625" style="1146" bestFit="1" customWidth="1"/>
    <col min="15340" max="15340" width="9" style="1146" customWidth="1"/>
    <col min="15341" max="15341" width="8" style="1146" customWidth="1"/>
    <col min="15342" max="15342" width="7.26953125" style="1146" customWidth="1"/>
    <col min="15343" max="15343" width="7.81640625" style="1146" customWidth="1"/>
    <col min="15344" max="15344" width="6.54296875" style="1146" customWidth="1"/>
    <col min="15345" max="15345" width="7.7265625" style="1146" customWidth="1"/>
    <col min="15346" max="15346" width="6.7265625" style="1146" customWidth="1"/>
    <col min="15347" max="15347" width="7.7265625" style="1146" customWidth="1"/>
    <col min="15348" max="15348" width="21.7265625" style="1146" customWidth="1"/>
    <col min="15349" max="15349" width="7.54296875" style="1146" customWidth="1"/>
    <col min="15350" max="15592" width="11" style="1146"/>
    <col min="15593" max="15593" width="21.26953125" style="1146" customWidth="1"/>
    <col min="15594" max="15594" width="11.26953125" style="1146" bestFit="1" customWidth="1"/>
    <col min="15595" max="15595" width="9.7265625" style="1146" bestFit="1" customWidth="1"/>
    <col min="15596" max="15596" width="9" style="1146" customWidth="1"/>
    <col min="15597" max="15597" width="8" style="1146" customWidth="1"/>
    <col min="15598" max="15598" width="7.26953125" style="1146" customWidth="1"/>
    <col min="15599" max="15599" width="7.81640625" style="1146" customWidth="1"/>
    <col min="15600" max="15600" width="6.54296875" style="1146" customWidth="1"/>
    <col min="15601" max="15601" width="7.7265625" style="1146" customWidth="1"/>
    <col min="15602" max="15602" width="6.7265625" style="1146" customWidth="1"/>
    <col min="15603" max="15603" width="7.7265625" style="1146" customWidth="1"/>
    <col min="15604" max="15604" width="21.7265625" style="1146" customWidth="1"/>
    <col min="15605" max="15605" width="7.54296875" style="1146" customWidth="1"/>
    <col min="15606" max="15848" width="11" style="1146"/>
    <col min="15849" max="15849" width="21.26953125" style="1146" customWidth="1"/>
    <col min="15850" max="15850" width="11.26953125" style="1146" bestFit="1" customWidth="1"/>
    <col min="15851" max="15851" width="9.7265625" style="1146" bestFit="1" customWidth="1"/>
    <col min="15852" max="15852" width="9" style="1146" customWidth="1"/>
    <col min="15853" max="15853" width="8" style="1146" customWidth="1"/>
    <col min="15854" max="15854" width="7.26953125" style="1146" customWidth="1"/>
    <col min="15855" max="15855" width="7.81640625" style="1146" customWidth="1"/>
    <col min="15856" max="15856" width="6.54296875" style="1146" customWidth="1"/>
    <col min="15857" max="15857" width="7.7265625" style="1146" customWidth="1"/>
    <col min="15858" max="15858" width="6.7265625" style="1146" customWidth="1"/>
    <col min="15859" max="15859" width="7.7265625" style="1146" customWidth="1"/>
    <col min="15860" max="15860" width="21.7265625" style="1146" customWidth="1"/>
    <col min="15861" max="15861" width="7.54296875" style="1146" customWidth="1"/>
    <col min="15862" max="16104" width="11" style="1146"/>
    <col min="16105" max="16105" width="21.26953125" style="1146" customWidth="1"/>
    <col min="16106" max="16106" width="11.26953125" style="1146" bestFit="1" customWidth="1"/>
    <col min="16107" max="16107" width="9.7265625" style="1146" bestFit="1" customWidth="1"/>
    <col min="16108" max="16108" width="9" style="1146" customWidth="1"/>
    <col min="16109" max="16109" width="8" style="1146" customWidth="1"/>
    <col min="16110" max="16110" width="7.26953125" style="1146" customWidth="1"/>
    <col min="16111" max="16111" width="7.81640625" style="1146" customWidth="1"/>
    <col min="16112" max="16112" width="6.54296875" style="1146" customWidth="1"/>
    <col min="16113" max="16113" width="7.7265625" style="1146" customWidth="1"/>
    <col min="16114" max="16114" width="6.7265625" style="1146" customWidth="1"/>
    <col min="16115" max="16115" width="7.7265625" style="1146" customWidth="1"/>
    <col min="16116" max="16116" width="21.7265625" style="1146" customWidth="1"/>
    <col min="16117" max="16117" width="7.54296875" style="1146" customWidth="1"/>
    <col min="16118" max="16384" width="11" style="1146"/>
  </cols>
  <sheetData>
    <row r="1" spans="1:12" s="1144" customFormat="1" ht="24.75" customHeight="1">
      <c r="A1" s="1142" t="s">
        <v>1445</v>
      </c>
      <c r="B1" s="1143"/>
      <c r="C1" s="1143"/>
      <c r="D1" s="1143"/>
      <c r="E1" s="1143"/>
      <c r="F1" s="1143"/>
      <c r="G1" s="1143"/>
      <c r="I1" s="1143"/>
      <c r="J1" s="1143"/>
      <c r="K1" s="2019" t="s">
        <v>1446</v>
      </c>
      <c r="L1" s="2019"/>
    </row>
    <row r="2" spans="1:12" ht="19.5" customHeight="1">
      <c r="H2" s="1146"/>
      <c r="L2" s="1147"/>
    </row>
    <row r="3" spans="1:12" s="1150" customFormat="1" ht="19.5" customHeight="1">
      <c r="A3" s="1148" t="s">
        <v>1524</v>
      </c>
      <c r="B3" s="1149"/>
      <c r="C3" s="1149"/>
      <c r="D3" s="1149"/>
      <c r="E3" s="1313"/>
      <c r="F3" s="1313"/>
      <c r="G3" s="1149"/>
      <c r="I3" s="2020" t="s">
        <v>1525</v>
      </c>
      <c r="J3" s="2020"/>
      <c r="K3" s="2020"/>
      <c r="L3" s="2020"/>
    </row>
    <row r="4" spans="1:12" s="1150" customFormat="1" ht="19.5" customHeight="1">
      <c r="A4" s="1148" t="s">
        <v>2552</v>
      </c>
      <c r="B4" s="1149"/>
      <c r="C4" s="1149"/>
      <c r="D4" s="1149"/>
      <c r="E4" s="1149"/>
      <c r="F4" s="1149"/>
      <c r="I4" s="1149"/>
      <c r="J4" s="2021" t="s">
        <v>1526</v>
      </c>
      <c r="K4" s="2021"/>
      <c r="L4" s="2021"/>
    </row>
    <row r="5" spans="1:12" s="1150" customFormat="1" ht="19.5" customHeight="1">
      <c r="A5" s="1148"/>
      <c r="B5" s="1149"/>
      <c r="C5" s="1149"/>
      <c r="D5" s="1149"/>
      <c r="E5" s="1149"/>
      <c r="F5" s="1149"/>
      <c r="G5" s="1149"/>
      <c r="H5" s="1151"/>
      <c r="I5" s="2022" t="s">
        <v>1966</v>
      </c>
      <c r="J5" s="2022"/>
      <c r="K5" s="2022"/>
      <c r="L5" s="2022"/>
    </row>
    <row r="6" spans="1:12" s="1152" customFormat="1" ht="11.25" customHeight="1">
      <c r="A6" s="1148"/>
      <c r="B6" s="1148"/>
      <c r="C6" s="1148"/>
      <c r="D6" s="1148"/>
      <c r="E6" s="1148"/>
      <c r="F6" s="1149"/>
      <c r="G6" s="1149"/>
      <c r="H6" s="1149"/>
      <c r="I6" s="1149"/>
      <c r="J6" s="1149"/>
      <c r="K6" s="1149"/>
      <c r="L6" s="1151"/>
    </row>
    <row r="7" spans="1:12" s="1152" customFormat="1" ht="15" customHeight="1">
      <c r="A7" s="1331" t="s">
        <v>2309</v>
      </c>
      <c r="B7" s="2023" t="s">
        <v>1527</v>
      </c>
      <c r="C7" s="2023"/>
      <c r="D7" s="2012" t="s">
        <v>1517</v>
      </c>
      <c r="E7" s="2012"/>
      <c r="F7" s="2013" t="s">
        <v>1528</v>
      </c>
      <c r="G7" s="2013"/>
      <c r="H7" s="2013" t="s">
        <v>1529</v>
      </c>
      <c r="I7" s="2013"/>
      <c r="J7" s="2012" t="s">
        <v>1530</v>
      </c>
      <c r="K7" s="2012"/>
      <c r="L7" s="1094" t="s">
        <v>2310</v>
      </c>
    </row>
    <row r="8" spans="1:12" s="1152" customFormat="1" ht="15" customHeight="1">
      <c r="A8" s="1145"/>
      <c r="B8" s="2018" t="s">
        <v>1967</v>
      </c>
      <c r="C8" s="2018"/>
      <c r="D8" s="2018" t="s">
        <v>1471</v>
      </c>
      <c r="E8" s="2018"/>
      <c r="F8" s="1154" t="s">
        <v>1531</v>
      </c>
      <c r="G8" s="1402"/>
      <c r="H8" s="1155" t="s">
        <v>1532</v>
      </c>
      <c r="I8" s="1403"/>
      <c r="J8" s="1155" t="s">
        <v>1533</v>
      </c>
      <c r="K8" s="1155"/>
      <c r="L8" s="1145"/>
    </row>
    <row r="9" spans="1:12" s="1152" customFormat="1" ht="15" customHeight="1">
      <c r="A9" s="1146"/>
      <c r="B9" s="2018" t="s">
        <v>1534</v>
      </c>
      <c r="C9" s="2018"/>
      <c r="D9" s="2018" t="s">
        <v>1535</v>
      </c>
      <c r="E9" s="2018"/>
      <c r="F9" s="1146"/>
      <c r="G9" s="1146"/>
      <c r="H9" s="1146"/>
      <c r="I9" s="1146"/>
      <c r="J9" s="1146"/>
      <c r="K9" s="1146"/>
      <c r="L9" s="1146"/>
    </row>
    <row r="10" spans="1:12" s="1152" customFormat="1" ht="15" customHeight="1">
      <c r="A10" s="1156"/>
      <c r="B10" s="1790" t="s">
        <v>16</v>
      </c>
      <c r="C10" s="1157" t="s">
        <v>1536</v>
      </c>
      <c r="D10" s="1790" t="s">
        <v>16</v>
      </c>
      <c r="E10" s="1157" t="s">
        <v>1536</v>
      </c>
      <c r="F10" s="1158" t="s">
        <v>16</v>
      </c>
      <c r="G10" s="1157" t="s">
        <v>1536</v>
      </c>
      <c r="H10" s="1158" t="s">
        <v>16</v>
      </c>
      <c r="I10" s="1157" t="s">
        <v>1536</v>
      </c>
      <c r="J10" s="1158" t="s">
        <v>16</v>
      </c>
      <c r="K10" s="1157" t="s">
        <v>1536</v>
      </c>
      <c r="L10" s="1145"/>
    </row>
    <row r="11" spans="1:12" s="1152" customFormat="1" ht="15" customHeight="1">
      <c r="A11" s="1159" t="s">
        <v>1537</v>
      </c>
      <c r="B11" s="1158" t="s">
        <v>34</v>
      </c>
      <c r="C11" s="1158" t="s">
        <v>1538</v>
      </c>
      <c r="D11" s="1158" t="s">
        <v>34</v>
      </c>
      <c r="E11" s="1158" t="s">
        <v>1538</v>
      </c>
      <c r="F11" s="1158" t="s">
        <v>1464</v>
      </c>
      <c r="G11" s="1158" t="s">
        <v>1538</v>
      </c>
      <c r="H11" s="1158" t="s">
        <v>1464</v>
      </c>
      <c r="I11" s="1158" t="s">
        <v>1538</v>
      </c>
      <c r="J11" s="1158" t="s">
        <v>34</v>
      </c>
      <c r="K11" s="1158" t="s">
        <v>1538</v>
      </c>
      <c r="L11" s="1160" t="s">
        <v>1539</v>
      </c>
    </row>
    <row r="12" spans="1:12" s="1152" customFormat="1" ht="15" customHeight="1">
      <c r="A12" s="1159"/>
      <c r="B12" s="1158"/>
      <c r="C12" s="1158"/>
      <c r="D12" s="1158"/>
      <c r="E12" s="1158"/>
      <c r="F12" s="1158"/>
      <c r="G12" s="1158"/>
      <c r="H12" s="1158"/>
      <c r="I12" s="1158"/>
      <c r="J12" s="1158"/>
      <c r="K12" s="1158"/>
      <c r="L12" s="1160"/>
    </row>
    <row r="13" spans="1:12" s="1152" customFormat="1" ht="22" customHeight="1">
      <c r="A13" s="1159"/>
      <c r="B13" s="1159"/>
      <c r="C13" s="1159"/>
      <c r="D13" s="1159"/>
      <c r="E13" s="1159"/>
      <c r="F13" s="1158"/>
      <c r="G13" s="1158"/>
      <c r="H13" s="1158"/>
      <c r="I13" s="1158"/>
      <c r="J13" s="1158"/>
      <c r="K13" s="1158"/>
      <c r="L13" s="1151"/>
    </row>
    <row r="14" spans="1:12" s="1152" customFormat="1" ht="22" customHeight="1">
      <c r="A14" s="1352" t="s">
        <v>1540</v>
      </c>
      <c r="B14" s="1363">
        <f>D14+F14+H14+J14</f>
        <v>241152</v>
      </c>
      <c r="C14" s="1363">
        <f>E14+G14+I14+K14</f>
        <v>141045</v>
      </c>
      <c r="D14" s="1366">
        <v>115140</v>
      </c>
      <c r="E14" s="1366">
        <v>58606</v>
      </c>
      <c r="F14" s="1366">
        <v>52957</v>
      </c>
      <c r="G14" s="1366">
        <v>28065</v>
      </c>
      <c r="H14" s="1366">
        <v>49244</v>
      </c>
      <c r="I14" s="1366">
        <v>30581</v>
      </c>
      <c r="J14" s="1366">
        <v>23811</v>
      </c>
      <c r="K14" s="1366">
        <v>23793</v>
      </c>
      <c r="L14" s="1791" t="s">
        <v>1541</v>
      </c>
    </row>
    <row r="15" spans="1:12" s="1152" customFormat="1" ht="22" customHeight="1">
      <c r="A15" s="1352" t="s">
        <v>1556</v>
      </c>
      <c r="B15" s="1363">
        <f t="shared" ref="B15:C26" si="0">D15+F15+H15+J15</f>
        <v>5173</v>
      </c>
      <c r="C15" s="1363">
        <f t="shared" si="0"/>
        <v>2779</v>
      </c>
      <c r="D15" s="1366">
        <v>2202</v>
      </c>
      <c r="E15" s="1366">
        <v>1191</v>
      </c>
      <c r="F15" s="1366">
        <v>1147</v>
      </c>
      <c r="G15" s="1366">
        <v>602</v>
      </c>
      <c r="H15" s="1366">
        <v>1824</v>
      </c>
      <c r="I15" s="1366">
        <v>986</v>
      </c>
      <c r="J15" s="1405">
        <v>0</v>
      </c>
      <c r="K15" s="1405">
        <v>0</v>
      </c>
      <c r="L15" s="1792" t="s">
        <v>1557</v>
      </c>
    </row>
    <row r="16" spans="1:12" s="1152" customFormat="1" ht="21.65" customHeight="1">
      <c r="A16" s="1352" t="s">
        <v>1558</v>
      </c>
      <c r="B16" s="1363">
        <f t="shared" si="0"/>
        <v>2929</v>
      </c>
      <c r="C16" s="1363">
        <f t="shared" si="0"/>
        <v>1758</v>
      </c>
      <c r="D16" s="1366">
        <v>198</v>
      </c>
      <c r="E16" s="1366">
        <v>117</v>
      </c>
      <c r="F16" s="1366">
        <v>116</v>
      </c>
      <c r="G16" s="1366">
        <v>61</v>
      </c>
      <c r="H16" s="1366">
        <v>1861</v>
      </c>
      <c r="I16" s="1366">
        <v>1107</v>
      </c>
      <c r="J16" s="1404">
        <v>754</v>
      </c>
      <c r="K16" s="1404">
        <v>473</v>
      </c>
      <c r="L16" s="1167" t="s">
        <v>2454</v>
      </c>
    </row>
    <row r="17" spans="1:12" s="1152" customFormat="1" ht="22" customHeight="1">
      <c r="A17" s="1352" t="s">
        <v>1542</v>
      </c>
      <c r="B17" s="1363">
        <f t="shared" si="0"/>
        <v>131</v>
      </c>
      <c r="C17" s="1363">
        <f t="shared" si="0"/>
        <v>76</v>
      </c>
      <c r="D17" s="1404">
        <v>131</v>
      </c>
      <c r="E17" s="1404">
        <v>76</v>
      </c>
      <c r="F17" s="1405">
        <v>0</v>
      </c>
      <c r="G17" s="1405">
        <v>0</v>
      </c>
      <c r="H17" s="1405">
        <v>0</v>
      </c>
      <c r="I17" s="1405">
        <v>0</v>
      </c>
      <c r="J17" s="1405">
        <v>0</v>
      </c>
      <c r="K17" s="1405">
        <v>0</v>
      </c>
      <c r="L17" s="1167" t="s">
        <v>1968</v>
      </c>
    </row>
    <row r="18" spans="1:12" s="1152" customFormat="1" ht="22" customHeight="1">
      <c r="A18" s="1352" t="s">
        <v>2455</v>
      </c>
      <c r="B18" s="1363">
        <f t="shared" si="0"/>
        <v>209</v>
      </c>
      <c r="C18" s="1363">
        <f t="shared" si="0"/>
        <v>100</v>
      </c>
      <c r="D18" s="1404">
        <v>209</v>
      </c>
      <c r="E18" s="1404">
        <v>100</v>
      </c>
      <c r="F18" s="1405">
        <v>0</v>
      </c>
      <c r="G18" s="1405">
        <v>0</v>
      </c>
      <c r="H18" s="1405">
        <v>0</v>
      </c>
      <c r="I18" s="1405">
        <v>0</v>
      </c>
      <c r="J18" s="1405">
        <v>0</v>
      </c>
      <c r="K18" s="1405">
        <v>0</v>
      </c>
      <c r="L18" s="1167" t="s">
        <v>2456</v>
      </c>
    </row>
    <row r="19" spans="1:12" s="1152" customFormat="1" ht="22" customHeight="1">
      <c r="A19" s="1352" t="s">
        <v>2457</v>
      </c>
      <c r="B19" s="1363">
        <f t="shared" si="0"/>
        <v>412</v>
      </c>
      <c r="C19" s="1363">
        <f t="shared" si="0"/>
        <v>210</v>
      </c>
      <c r="D19" s="1404">
        <v>412</v>
      </c>
      <c r="E19" s="1404">
        <v>210</v>
      </c>
      <c r="F19" s="1405">
        <v>0</v>
      </c>
      <c r="G19" s="1405">
        <v>0</v>
      </c>
      <c r="H19" s="1405">
        <v>0</v>
      </c>
      <c r="I19" s="1405">
        <v>0</v>
      </c>
      <c r="J19" s="1405">
        <v>0</v>
      </c>
      <c r="K19" s="1405">
        <v>0</v>
      </c>
      <c r="L19" s="1167" t="s">
        <v>2458</v>
      </c>
    </row>
    <row r="20" spans="1:12" s="1152" customFormat="1" ht="22" customHeight="1">
      <c r="A20" s="1404" t="s">
        <v>1595</v>
      </c>
      <c r="B20" s="1363">
        <f t="shared" si="0"/>
        <v>2102</v>
      </c>
      <c r="C20" s="1363">
        <f t="shared" si="0"/>
        <v>1131</v>
      </c>
      <c r="D20" s="1366">
        <v>2070</v>
      </c>
      <c r="E20" s="1366">
        <v>1119</v>
      </c>
      <c r="F20" s="1404">
        <v>32</v>
      </c>
      <c r="G20" s="1404">
        <v>12</v>
      </c>
      <c r="H20" s="1405">
        <v>0</v>
      </c>
      <c r="I20" s="1405">
        <v>0</v>
      </c>
      <c r="J20" s="1405">
        <v>0</v>
      </c>
      <c r="K20" s="1405">
        <v>0</v>
      </c>
      <c r="L20" s="1167" t="s">
        <v>1594</v>
      </c>
    </row>
    <row r="21" spans="1:12" s="1320" customFormat="1" ht="22" customHeight="1">
      <c r="A21" s="1352" t="s">
        <v>2459</v>
      </c>
      <c r="B21" s="1363">
        <f t="shared" si="0"/>
        <v>1093</v>
      </c>
      <c r="C21" s="1363">
        <f t="shared" si="0"/>
        <v>758</v>
      </c>
      <c r="D21" s="1405">
        <v>0</v>
      </c>
      <c r="E21" s="1405">
        <v>0</v>
      </c>
      <c r="F21" s="1404">
        <v>561</v>
      </c>
      <c r="G21" s="1404">
        <v>226</v>
      </c>
      <c r="H21" s="1404">
        <v>532</v>
      </c>
      <c r="I21" s="1404">
        <v>532</v>
      </c>
      <c r="J21" s="1405">
        <v>0</v>
      </c>
      <c r="K21" s="1405">
        <v>0</v>
      </c>
      <c r="L21" s="1167" t="s">
        <v>2460</v>
      </c>
    </row>
    <row r="22" spans="1:12" s="1162" customFormat="1" ht="22" customHeight="1">
      <c r="A22" s="1352" t="s">
        <v>2461</v>
      </c>
      <c r="B22" s="1363">
        <f t="shared" si="0"/>
        <v>2742</v>
      </c>
      <c r="C22" s="1363">
        <f t="shared" si="0"/>
        <v>1774</v>
      </c>
      <c r="D22" s="1405">
        <v>0</v>
      </c>
      <c r="E22" s="1405">
        <v>0</v>
      </c>
      <c r="F22" s="1405">
        <v>0</v>
      </c>
      <c r="G22" s="1405">
        <v>0</v>
      </c>
      <c r="H22" s="1868">
        <v>2075</v>
      </c>
      <c r="I22" s="1868">
        <v>1322</v>
      </c>
      <c r="J22" s="1404">
        <v>667</v>
      </c>
      <c r="K22" s="1404">
        <v>452</v>
      </c>
      <c r="L22" s="1167" t="s">
        <v>2462</v>
      </c>
    </row>
    <row r="23" spans="1:12" s="1152" customFormat="1" ht="22" customHeight="1">
      <c r="A23" s="1352" t="s">
        <v>1544</v>
      </c>
      <c r="B23" s="1363">
        <f t="shared" si="0"/>
        <v>755</v>
      </c>
      <c r="C23" s="1363">
        <f t="shared" si="0"/>
        <v>411</v>
      </c>
      <c r="D23" s="1405">
        <v>0</v>
      </c>
      <c r="E23" s="1405">
        <v>0</v>
      </c>
      <c r="F23" s="1404">
        <v>436</v>
      </c>
      <c r="G23" s="1404">
        <v>233</v>
      </c>
      <c r="H23" s="1404">
        <v>319</v>
      </c>
      <c r="I23" s="1404">
        <v>178</v>
      </c>
      <c r="J23" s="1405">
        <v>0</v>
      </c>
      <c r="K23" s="1405">
        <v>0</v>
      </c>
      <c r="L23" s="1167" t="s">
        <v>1545</v>
      </c>
    </row>
    <row r="24" spans="1:12" s="1152" customFormat="1" ht="22" customHeight="1">
      <c r="A24" s="1352" t="s">
        <v>2463</v>
      </c>
      <c r="B24" s="1363">
        <f t="shared" si="0"/>
        <v>342</v>
      </c>
      <c r="C24" s="1793">
        <f t="shared" si="0"/>
        <v>205</v>
      </c>
      <c r="D24" s="1404">
        <v>102</v>
      </c>
      <c r="E24" s="1404">
        <v>102</v>
      </c>
      <c r="F24" s="1404">
        <v>155</v>
      </c>
      <c r="G24" s="1404">
        <v>103</v>
      </c>
      <c r="H24" s="1404">
        <v>85</v>
      </c>
      <c r="I24" s="1405">
        <v>0</v>
      </c>
      <c r="J24" s="1405">
        <v>0</v>
      </c>
      <c r="K24" s="1405">
        <v>0</v>
      </c>
      <c r="L24" s="1167" t="s">
        <v>2464</v>
      </c>
    </row>
    <row r="25" spans="1:12" s="1152" customFormat="1" ht="22" customHeight="1">
      <c r="A25" s="1352" t="s">
        <v>2465</v>
      </c>
      <c r="B25" s="1363">
        <f t="shared" si="0"/>
        <v>179</v>
      </c>
      <c r="C25" s="1363">
        <f t="shared" si="0"/>
        <v>121</v>
      </c>
      <c r="D25" s="1404">
        <v>179</v>
      </c>
      <c r="E25" s="1404">
        <v>121</v>
      </c>
      <c r="F25" s="1405">
        <v>0</v>
      </c>
      <c r="G25" s="1405">
        <v>0</v>
      </c>
      <c r="H25" s="1405">
        <v>0</v>
      </c>
      <c r="I25" s="1405">
        <v>0</v>
      </c>
      <c r="J25" s="1405">
        <v>0</v>
      </c>
      <c r="K25" s="1405">
        <v>0</v>
      </c>
      <c r="L25" s="1167" t="s">
        <v>1543</v>
      </c>
    </row>
    <row r="26" spans="1:12" ht="39" customHeight="1">
      <c r="A26" s="1406" t="s">
        <v>15</v>
      </c>
      <c r="B26" s="1363">
        <f t="shared" si="0"/>
        <v>257219</v>
      </c>
      <c r="C26" s="1363">
        <f t="shared" si="0"/>
        <v>150368</v>
      </c>
      <c r="D26" s="1363">
        <f>SUM(D14:D25)</f>
        <v>120643</v>
      </c>
      <c r="E26" s="1363">
        <f t="shared" ref="E26:K26" si="1">SUM(E14:E25)</f>
        <v>61642</v>
      </c>
      <c r="F26" s="1363">
        <f t="shared" si="1"/>
        <v>55404</v>
      </c>
      <c r="G26" s="1363">
        <f t="shared" si="1"/>
        <v>29302</v>
      </c>
      <c r="H26" s="1363">
        <f t="shared" si="1"/>
        <v>55940</v>
      </c>
      <c r="I26" s="1363">
        <f t="shared" si="1"/>
        <v>34706</v>
      </c>
      <c r="J26" s="1363">
        <f t="shared" si="1"/>
        <v>25232</v>
      </c>
      <c r="K26" s="1363">
        <f t="shared" si="1"/>
        <v>24718</v>
      </c>
      <c r="L26" s="1407" t="s">
        <v>16</v>
      </c>
    </row>
    <row r="27" spans="1:12" ht="22" customHeight="1"/>
    <row r="28" spans="1:12" ht="22" customHeight="1"/>
    <row r="29" spans="1:12" ht="22" customHeight="1">
      <c r="A29" s="1320"/>
      <c r="B29" s="1408"/>
      <c r="C29" s="1408"/>
      <c r="D29" s="1409"/>
      <c r="E29" s="1409"/>
      <c r="F29" s="1409"/>
      <c r="G29" s="1409"/>
      <c r="H29" s="1409"/>
      <c r="I29" s="1409"/>
      <c r="J29" s="1409"/>
      <c r="K29" s="1409"/>
      <c r="L29" s="1146"/>
    </row>
    <row r="30" spans="1:12" s="1163" customFormat="1" ht="22" customHeight="1"/>
    <row r="31" spans="1:12" ht="13.5" customHeight="1">
      <c r="A31" s="1161"/>
      <c r="B31" s="1161"/>
      <c r="C31" s="1161"/>
      <c r="D31" s="1161"/>
      <c r="E31" s="1161"/>
      <c r="F31" s="1164"/>
      <c r="G31" s="1164"/>
      <c r="H31" s="1164"/>
      <c r="I31" s="1164"/>
      <c r="J31" s="1164"/>
      <c r="K31" s="1320"/>
      <c r="L31" s="1163"/>
    </row>
    <row r="32" spans="1:12" s="1399" customFormat="1" ht="17.25" customHeight="1">
      <c r="A32" s="1320"/>
      <c r="B32" s="1410"/>
      <c r="C32" s="1320"/>
      <c r="D32" s="1320"/>
      <c r="E32" s="1320"/>
      <c r="F32" s="1320"/>
      <c r="G32" s="1320"/>
      <c r="H32" s="1320"/>
      <c r="I32" s="1320"/>
      <c r="J32" s="1411"/>
      <c r="K32" s="1411"/>
    </row>
    <row r="33" spans="1:12" s="1320" customFormat="1" ht="18" customHeight="1">
      <c r="B33" s="1412"/>
      <c r="J33" s="1411"/>
      <c r="K33" s="1411"/>
    </row>
    <row r="34" spans="1:12" s="1320" customFormat="1" ht="18" customHeight="1"/>
    <row r="35" spans="1:12" s="1320" customFormat="1" ht="18" customHeight="1"/>
    <row r="36" spans="1:12" s="1320" customFormat="1" ht="18" customHeight="1"/>
    <row r="37" spans="1:12" s="1320" customFormat="1" ht="18" customHeight="1"/>
    <row r="38" spans="1:12" s="1320" customFormat="1" ht="18" customHeight="1"/>
    <row r="39" spans="1:12" s="1320" customFormat="1" ht="18" customHeight="1"/>
    <row r="40" spans="1:12" s="1320" customFormat="1" ht="18" customHeight="1"/>
    <row r="41" spans="1:12" s="1320" customFormat="1" ht="18" customHeight="1"/>
    <row r="43" spans="1:12">
      <c r="A43" s="1313"/>
    </row>
    <row r="44" spans="1:12">
      <c r="A44" s="1156"/>
    </row>
    <row r="45" spans="1:12">
      <c r="A45" s="1413" t="s">
        <v>1546</v>
      </c>
    </row>
    <row r="48" spans="1:12">
      <c r="A48" s="31" t="s">
        <v>1953</v>
      </c>
      <c r="L48" s="1326" t="s">
        <v>2453</v>
      </c>
    </row>
    <row r="49" spans="1:12">
      <c r="A49" s="1121" t="s">
        <v>1494</v>
      </c>
      <c r="L49" s="1327" t="s">
        <v>1495</v>
      </c>
    </row>
    <row r="50" spans="1:12" s="1088" customFormat="1">
      <c r="B50" s="31"/>
      <c r="C50" s="31"/>
      <c r="D50" s="1086"/>
      <c r="E50" s="1086"/>
      <c r="F50" s="1086"/>
    </row>
    <row r="51" spans="1:12" s="1088" customFormat="1">
      <c r="B51" s="1086"/>
      <c r="C51" s="1086"/>
      <c r="D51" s="1086"/>
      <c r="E51" s="1086"/>
      <c r="F51" s="1086"/>
    </row>
    <row r="52" spans="1:12">
      <c r="A52" s="1156"/>
    </row>
  </sheetData>
  <mergeCells count="13">
    <mergeCell ref="B8:C8"/>
    <mergeCell ref="D8:E8"/>
    <mergeCell ref="B9:C9"/>
    <mergeCell ref="D9:E9"/>
    <mergeCell ref="K1:L1"/>
    <mergeCell ref="I3:L3"/>
    <mergeCell ref="J4:L4"/>
    <mergeCell ref="I5:L5"/>
    <mergeCell ref="B7:C7"/>
    <mergeCell ref="D7:E7"/>
    <mergeCell ref="F7:G7"/>
    <mergeCell ref="H7:I7"/>
    <mergeCell ref="J7:K7"/>
  </mergeCells>
  <pageMargins left="0.47499999999999998" right="0.13125000000000001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 syncVertical="1" syncRef="A2">
    <tabColor rgb="FFFFFF00"/>
  </sheetPr>
  <dimension ref="A1:H95"/>
  <sheetViews>
    <sheetView showGridLines="0" topLeftCell="A2" zoomScale="90" zoomScaleNormal="90" workbookViewId="0">
      <selection activeCell="F15" sqref="F15"/>
    </sheetView>
  </sheetViews>
  <sheetFormatPr defaultColWidth="11" defaultRowHeight="13"/>
  <cols>
    <col min="1" max="1" width="30.7265625" style="1145" customWidth="1"/>
    <col min="2" max="2" width="9.26953125" style="1145" customWidth="1"/>
    <col min="3" max="3" width="13" style="1145" customWidth="1"/>
    <col min="4" max="4" width="10.7265625" style="1145" customWidth="1"/>
    <col min="5" max="5" width="9.81640625" style="1145" customWidth="1"/>
    <col min="6" max="6" width="9.54296875" style="1145" customWidth="1"/>
    <col min="7" max="7" width="30" style="1145" customWidth="1"/>
    <col min="8" max="249" width="11" style="1146"/>
    <col min="250" max="250" width="30.7265625" style="1146" customWidth="1"/>
    <col min="251" max="251" width="9.26953125" style="1146" customWidth="1"/>
    <col min="252" max="252" width="13" style="1146" customWidth="1"/>
    <col min="253" max="253" width="10.7265625" style="1146" customWidth="1"/>
    <col min="254" max="254" width="10.453125" style="1146" customWidth="1"/>
    <col min="255" max="255" width="12" style="1146" customWidth="1"/>
    <col min="256" max="256" width="30" style="1146" customWidth="1"/>
    <col min="257" max="505" width="11" style="1146"/>
    <col min="506" max="506" width="30.7265625" style="1146" customWidth="1"/>
    <col min="507" max="507" width="9.26953125" style="1146" customWidth="1"/>
    <col min="508" max="508" width="13" style="1146" customWidth="1"/>
    <col min="509" max="509" width="10.7265625" style="1146" customWidth="1"/>
    <col min="510" max="510" width="10.453125" style="1146" customWidth="1"/>
    <col min="511" max="511" width="12" style="1146" customWidth="1"/>
    <col min="512" max="512" width="30" style="1146" customWidth="1"/>
    <col min="513" max="761" width="11" style="1146"/>
    <col min="762" max="762" width="30.7265625" style="1146" customWidth="1"/>
    <col min="763" max="763" width="9.26953125" style="1146" customWidth="1"/>
    <col min="764" max="764" width="13" style="1146" customWidth="1"/>
    <col min="765" max="765" width="10.7265625" style="1146" customWidth="1"/>
    <col min="766" max="766" width="10.453125" style="1146" customWidth="1"/>
    <col min="767" max="767" width="12" style="1146" customWidth="1"/>
    <col min="768" max="768" width="30" style="1146" customWidth="1"/>
    <col min="769" max="1017" width="11" style="1146"/>
    <col min="1018" max="1018" width="30.7265625" style="1146" customWidth="1"/>
    <col min="1019" max="1019" width="9.26953125" style="1146" customWidth="1"/>
    <col min="1020" max="1020" width="13" style="1146" customWidth="1"/>
    <col min="1021" max="1021" width="10.7265625" style="1146" customWidth="1"/>
    <col min="1022" max="1022" width="10.453125" style="1146" customWidth="1"/>
    <col min="1023" max="1023" width="12" style="1146" customWidth="1"/>
    <col min="1024" max="1024" width="30" style="1146" customWidth="1"/>
    <col min="1025" max="1273" width="11" style="1146"/>
    <col min="1274" max="1274" width="30.7265625" style="1146" customWidth="1"/>
    <col min="1275" max="1275" width="9.26953125" style="1146" customWidth="1"/>
    <col min="1276" max="1276" width="13" style="1146" customWidth="1"/>
    <col min="1277" max="1277" width="10.7265625" style="1146" customWidth="1"/>
    <col min="1278" max="1278" width="10.453125" style="1146" customWidth="1"/>
    <col min="1279" max="1279" width="12" style="1146" customWidth="1"/>
    <col min="1280" max="1280" width="30" style="1146" customWidth="1"/>
    <col min="1281" max="1529" width="11" style="1146"/>
    <col min="1530" max="1530" width="30.7265625" style="1146" customWidth="1"/>
    <col min="1531" max="1531" width="9.26953125" style="1146" customWidth="1"/>
    <col min="1532" max="1532" width="13" style="1146" customWidth="1"/>
    <col min="1533" max="1533" width="10.7265625" style="1146" customWidth="1"/>
    <col min="1534" max="1534" width="10.453125" style="1146" customWidth="1"/>
    <col min="1535" max="1535" width="12" style="1146" customWidth="1"/>
    <col min="1536" max="1536" width="30" style="1146" customWidth="1"/>
    <col min="1537" max="1785" width="11" style="1146"/>
    <col min="1786" max="1786" width="30.7265625" style="1146" customWidth="1"/>
    <col min="1787" max="1787" width="9.26953125" style="1146" customWidth="1"/>
    <col min="1788" max="1788" width="13" style="1146" customWidth="1"/>
    <col min="1789" max="1789" width="10.7265625" style="1146" customWidth="1"/>
    <col min="1790" max="1790" width="10.453125" style="1146" customWidth="1"/>
    <col min="1791" max="1791" width="12" style="1146" customWidth="1"/>
    <col min="1792" max="1792" width="30" style="1146" customWidth="1"/>
    <col min="1793" max="2041" width="11" style="1146"/>
    <col min="2042" max="2042" width="30.7265625" style="1146" customWidth="1"/>
    <col min="2043" max="2043" width="9.26953125" style="1146" customWidth="1"/>
    <col min="2044" max="2044" width="13" style="1146" customWidth="1"/>
    <col min="2045" max="2045" width="10.7265625" style="1146" customWidth="1"/>
    <col min="2046" max="2046" width="10.453125" style="1146" customWidth="1"/>
    <col min="2047" max="2047" width="12" style="1146" customWidth="1"/>
    <col min="2048" max="2048" width="30" style="1146" customWidth="1"/>
    <col min="2049" max="2297" width="11" style="1146"/>
    <col min="2298" max="2298" width="30.7265625" style="1146" customWidth="1"/>
    <col min="2299" max="2299" width="9.26953125" style="1146" customWidth="1"/>
    <col min="2300" max="2300" width="13" style="1146" customWidth="1"/>
    <col min="2301" max="2301" width="10.7265625" style="1146" customWidth="1"/>
    <col min="2302" max="2302" width="10.453125" style="1146" customWidth="1"/>
    <col min="2303" max="2303" width="12" style="1146" customWidth="1"/>
    <col min="2304" max="2304" width="30" style="1146" customWidth="1"/>
    <col min="2305" max="2553" width="11" style="1146"/>
    <col min="2554" max="2554" width="30.7265625" style="1146" customWidth="1"/>
    <col min="2555" max="2555" width="9.26953125" style="1146" customWidth="1"/>
    <col min="2556" max="2556" width="13" style="1146" customWidth="1"/>
    <col min="2557" max="2557" width="10.7265625" style="1146" customWidth="1"/>
    <col min="2558" max="2558" width="10.453125" style="1146" customWidth="1"/>
    <col min="2559" max="2559" width="12" style="1146" customWidth="1"/>
    <col min="2560" max="2560" width="30" style="1146" customWidth="1"/>
    <col min="2561" max="2809" width="11" style="1146"/>
    <col min="2810" max="2810" width="30.7265625" style="1146" customWidth="1"/>
    <col min="2811" max="2811" width="9.26953125" style="1146" customWidth="1"/>
    <col min="2812" max="2812" width="13" style="1146" customWidth="1"/>
    <col min="2813" max="2813" width="10.7265625" style="1146" customWidth="1"/>
    <col min="2814" max="2814" width="10.453125" style="1146" customWidth="1"/>
    <col min="2815" max="2815" width="12" style="1146" customWidth="1"/>
    <col min="2816" max="2816" width="30" style="1146" customWidth="1"/>
    <col min="2817" max="3065" width="11" style="1146"/>
    <col min="3066" max="3066" width="30.7265625" style="1146" customWidth="1"/>
    <col min="3067" max="3067" width="9.26953125" style="1146" customWidth="1"/>
    <col min="3068" max="3068" width="13" style="1146" customWidth="1"/>
    <col min="3069" max="3069" width="10.7265625" style="1146" customWidth="1"/>
    <col min="3070" max="3070" width="10.453125" style="1146" customWidth="1"/>
    <col min="3071" max="3071" width="12" style="1146" customWidth="1"/>
    <col min="3072" max="3072" width="30" style="1146" customWidth="1"/>
    <col min="3073" max="3321" width="11" style="1146"/>
    <col min="3322" max="3322" width="30.7265625" style="1146" customWidth="1"/>
    <col min="3323" max="3323" width="9.26953125" style="1146" customWidth="1"/>
    <col min="3324" max="3324" width="13" style="1146" customWidth="1"/>
    <col min="3325" max="3325" width="10.7265625" style="1146" customWidth="1"/>
    <col min="3326" max="3326" width="10.453125" style="1146" customWidth="1"/>
    <col min="3327" max="3327" width="12" style="1146" customWidth="1"/>
    <col min="3328" max="3328" width="30" style="1146" customWidth="1"/>
    <col min="3329" max="3577" width="11" style="1146"/>
    <col min="3578" max="3578" width="30.7265625" style="1146" customWidth="1"/>
    <col min="3579" max="3579" width="9.26953125" style="1146" customWidth="1"/>
    <col min="3580" max="3580" width="13" style="1146" customWidth="1"/>
    <col min="3581" max="3581" width="10.7265625" style="1146" customWidth="1"/>
    <col min="3582" max="3582" width="10.453125" style="1146" customWidth="1"/>
    <col min="3583" max="3583" width="12" style="1146" customWidth="1"/>
    <col min="3584" max="3584" width="30" style="1146" customWidth="1"/>
    <col min="3585" max="3833" width="11" style="1146"/>
    <col min="3834" max="3834" width="30.7265625" style="1146" customWidth="1"/>
    <col min="3835" max="3835" width="9.26953125" style="1146" customWidth="1"/>
    <col min="3836" max="3836" width="13" style="1146" customWidth="1"/>
    <col min="3837" max="3837" width="10.7265625" style="1146" customWidth="1"/>
    <col min="3838" max="3838" width="10.453125" style="1146" customWidth="1"/>
    <col min="3839" max="3839" width="12" style="1146" customWidth="1"/>
    <col min="3840" max="3840" width="30" style="1146" customWidth="1"/>
    <col min="3841" max="4089" width="11" style="1146"/>
    <col min="4090" max="4090" width="30.7265625" style="1146" customWidth="1"/>
    <col min="4091" max="4091" width="9.26953125" style="1146" customWidth="1"/>
    <col min="4092" max="4092" width="13" style="1146" customWidth="1"/>
    <col min="4093" max="4093" width="10.7265625" style="1146" customWidth="1"/>
    <col min="4094" max="4094" width="10.453125" style="1146" customWidth="1"/>
    <col min="4095" max="4095" width="12" style="1146" customWidth="1"/>
    <col min="4096" max="4096" width="30" style="1146" customWidth="1"/>
    <col min="4097" max="4345" width="11" style="1146"/>
    <col min="4346" max="4346" width="30.7265625" style="1146" customWidth="1"/>
    <col min="4347" max="4347" width="9.26953125" style="1146" customWidth="1"/>
    <col min="4348" max="4348" width="13" style="1146" customWidth="1"/>
    <col min="4349" max="4349" width="10.7265625" style="1146" customWidth="1"/>
    <col min="4350" max="4350" width="10.453125" style="1146" customWidth="1"/>
    <col min="4351" max="4351" width="12" style="1146" customWidth="1"/>
    <col min="4352" max="4352" width="30" style="1146" customWidth="1"/>
    <col min="4353" max="4601" width="11" style="1146"/>
    <col min="4602" max="4602" width="30.7265625" style="1146" customWidth="1"/>
    <col min="4603" max="4603" width="9.26953125" style="1146" customWidth="1"/>
    <col min="4604" max="4604" width="13" style="1146" customWidth="1"/>
    <col min="4605" max="4605" width="10.7265625" style="1146" customWidth="1"/>
    <col min="4606" max="4606" width="10.453125" style="1146" customWidth="1"/>
    <col min="4607" max="4607" width="12" style="1146" customWidth="1"/>
    <col min="4608" max="4608" width="30" style="1146" customWidth="1"/>
    <col min="4609" max="4857" width="11" style="1146"/>
    <col min="4858" max="4858" width="30.7265625" style="1146" customWidth="1"/>
    <col min="4859" max="4859" width="9.26953125" style="1146" customWidth="1"/>
    <col min="4860" max="4860" width="13" style="1146" customWidth="1"/>
    <col min="4861" max="4861" width="10.7265625" style="1146" customWidth="1"/>
    <col min="4862" max="4862" width="10.453125" style="1146" customWidth="1"/>
    <col min="4863" max="4863" width="12" style="1146" customWidth="1"/>
    <col min="4864" max="4864" width="30" style="1146" customWidth="1"/>
    <col min="4865" max="5113" width="11" style="1146"/>
    <col min="5114" max="5114" width="30.7265625" style="1146" customWidth="1"/>
    <col min="5115" max="5115" width="9.26953125" style="1146" customWidth="1"/>
    <col min="5116" max="5116" width="13" style="1146" customWidth="1"/>
    <col min="5117" max="5117" width="10.7265625" style="1146" customWidth="1"/>
    <col min="5118" max="5118" width="10.453125" style="1146" customWidth="1"/>
    <col min="5119" max="5119" width="12" style="1146" customWidth="1"/>
    <col min="5120" max="5120" width="30" style="1146" customWidth="1"/>
    <col min="5121" max="5369" width="11" style="1146"/>
    <col min="5370" max="5370" width="30.7265625" style="1146" customWidth="1"/>
    <col min="5371" max="5371" width="9.26953125" style="1146" customWidth="1"/>
    <col min="5372" max="5372" width="13" style="1146" customWidth="1"/>
    <col min="5373" max="5373" width="10.7265625" style="1146" customWidth="1"/>
    <col min="5374" max="5374" width="10.453125" style="1146" customWidth="1"/>
    <col min="5375" max="5375" width="12" style="1146" customWidth="1"/>
    <col min="5376" max="5376" width="30" style="1146" customWidth="1"/>
    <col min="5377" max="5625" width="11" style="1146"/>
    <col min="5626" max="5626" width="30.7265625" style="1146" customWidth="1"/>
    <col min="5627" max="5627" width="9.26953125" style="1146" customWidth="1"/>
    <col min="5628" max="5628" width="13" style="1146" customWidth="1"/>
    <col min="5629" max="5629" width="10.7265625" style="1146" customWidth="1"/>
    <col min="5630" max="5630" width="10.453125" style="1146" customWidth="1"/>
    <col min="5631" max="5631" width="12" style="1146" customWidth="1"/>
    <col min="5632" max="5632" width="30" style="1146" customWidth="1"/>
    <col min="5633" max="5881" width="11" style="1146"/>
    <col min="5882" max="5882" width="30.7265625" style="1146" customWidth="1"/>
    <col min="5883" max="5883" width="9.26953125" style="1146" customWidth="1"/>
    <col min="5884" max="5884" width="13" style="1146" customWidth="1"/>
    <col min="5885" max="5885" width="10.7265625" style="1146" customWidth="1"/>
    <col min="5886" max="5886" width="10.453125" style="1146" customWidth="1"/>
    <col min="5887" max="5887" width="12" style="1146" customWidth="1"/>
    <col min="5888" max="5888" width="30" style="1146" customWidth="1"/>
    <col min="5889" max="6137" width="11" style="1146"/>
    <col min="6138" max="6138" width="30.7265625" style="1146" customWidth="1"/>
    <col min="6139" max="6139" width="9.26953125" style="1146" customWidth="1"/>
    <col min="6140" max="6140" width="13" style="1146" customWidth="1"/>
    <col min="6141" max="6141" width="10.7265625" style="1146" customWidth="1"/>
    <col min="6142" max="6142" width="10.453125" style="1146" customWidth="1"/>
    <col min="6143" max="6143" width="12" style="1146" customWidth="1"/>
    <col min="6144" max="6144" width="30" style="1146" customWidth="1"/>
    <col min="6145" max="6393" width="11" style="1146"/>
    <col min="6394" max="6394" width="30.7265625" style="1146" customWidth="1"/>
    <col min="6395" max="6395" width="9.26953125" style="1146" customWidth="1"/>
    <col min="6396" max="6396" width="13" style="1146" customWidth="1"/>
    <col min="6397" max="6397" width="10.7265625" style="1146" customWidth="1"/>
    <col min="6398" max="6398" width="10.453125" style="1146" customWidth="1"/>
    <col min="6399" max="6399" width="12" style="1146" customWidth="1"/>
    <col min="6400" max="6400" width="30" style="1146" customWidth="1"/>
    <col min="6401" max="6649" width="11" style="1146"/>
    <col min="6650" max="6650" width="30.7265625" style="1146" customWidth="1"/>
    <col min="6651" max="6651" width="9.26953125" style="1146" customWidth="1"/>
    <col min="6652" max="6652" width="13" style="1146" customWidth="1"/>
    <col min="6653" max="6653" width="10.7265625" style="1146" customWidth="1"/>
    <col min="6654" max="6654" width="10.453125" style="1146" customWidth="1"/>
    <col min="6655" max="6655" width="12" style="1146" customWidth="1"/>
    <col min="6656" max="6656" width="30" style="1146" customWidth="1"/>
    <col min="6657" max="6905" width="11" style="1146"/>
    <col min="6906" max="6906" width="30.7265625" style="1146" customWidth="1"/>
    <col min="6907" max="6907" width="9.26953125" style="1146" customWidth="1"/>
    <col min="6908" max="6908" width="13" style="1146" customWidth="1"/>
    <col min="6909" max="6909" width="10.7265625" style="1146" customWidth="1"/>
    <col min="6910" max="6910" width="10.453125" style="1146" customWidth="1"/>
    <col min="6911" max="6911" width="12" style="1146" customWidth="1"/>
    <col min="6912" max="6912" width="30" style="1146" customWidth="1"/>
    <col min="6913" max="7161" width="11" style="1146"/>
    <col min="7162" max="7162" width="30.7265625" style="1146" customWidth="1"/>
    <col min="7163" max="7163" width="9.26953125" style="1146" customWidth="1"/>
    <col min="7164" max="7164" width="13" style="1146" customWidth="1"/>
    <col min="7165" max="7165" width="10.7265625" style="1146" customWidth="1"/>
    <col min="7166" max="7166" width="10.453125" style="1146" customWidth="1"/>
    <col min="7167" max="7167" width="12" style="1146" customWidth="1"/>
    <col min="7168" max="7168" width="30" style="1146" customWidth="1"/>
    <col min="7169" max="7417" width="11" style="1146"/>
    <col min="7418" max="7418" width="30.7265625" style="1146" customWidth="1"/>
    <col min="7419" max="7419" width="9.26953125" style="1146" customWidth="1"/>
    <col min="7420" max="7420" width="13" style="1146" customWidth="1"/>
    <col min="7421" max="7421" width="10.7265625" style="1146" customWidth="1"/>
    <col min="7422" max="7422" width="10.453125" style="1146" customWidth="1"/>
    <col min="7423" max="7423" width="12" style="1146" customWidth="1"/>
    <col min="7424" max="7424" width="30" style="1146" customWidth="1"/>
    <col min="7425" max="7673" width="11" style="1146"/>
    <col min="7674" max="7674" width="30.7265625" style="1146" customWidth="1"/>
    <col min="7675" max="7675" width="9.26953125" style="1146" customWidth="1"/>
    <col min="7676" max="7676" width="13" style="1146" customWidth="1"/>
    <col min="7677" max="7677" width="10.7265625" style="1146" customWidth="1"/>
    <col min="7678" max="7678" width="10.453125" style="1146" customWidth="1"/>
    <col min="7679" max="7679" width="12" style="1146" customWidth="1"/>
    <col min="7680" max="7680" width="30" style="1146" customWidth="1"/>
    <col min="7681" max="7929" width="11" style="1146"/>
    <col min="7930" max="7930" width="30.7265625" style="1146" customWidth="1"/>
    <col min="7931" max="7931" width="9.26953125" style="1146" customWidth="1"/>
    <col min="7932" max="7932" width="13" style="1146" customWidth="1"/>
    <col min="7933" max="7933" width="10.7265625" style="1146" customWidth="1"/>
    <col min="7934" max="7934" width="10.453125" style="1146" customWidth="1"/>
    <col min="7935" max="7935" width="12" style="1146" customWidth="1"/>
    <col min="7936" max="7936" width="30" style="1146" customWidth="1"/>
    <col min="7937" max="8185" width="11" style="1146"/>
    <col min="8186" max="8186" width="30.7265625" style="1146" customWidth="1"/>
    <col min="8187" max="8187" width="9.26953125" style="1146" customWidth="1"/>
    <col min="8188" max="8188" width="13" style="1146" customWidth="1"/>
    <col min="8189" max="8189" width="10.7265625" style="1146" customWidth="1"/>
    <col min="8190" max="8190" width="10.453125" style="1146" customWidth="1"/>
    <col min="8191" max="8191" width="12" style="1146" customWidth="1"/>
    <col min="8192" max="8192" width="30" style="1146" customWidth="1"/>
    <col min="8193" max="8441" width="11" style="1146"/>
    <col min="8442" max="8442" width="30.7265625" style="1146" customWidth="1"/>
    <col min="8443" max="8443" width="9.26953125" style="1146" customWidth="1"/>
    <col min="8444" max="8444" width="13" style="1146" customWidth="1"/>
    <col min="8445" max="8445" width="10.7265625" style="1146" customWidth="1"/>
    <col min="8446" max="8446" width="10.453125" style="1146" customWidth="1"/>
    <col min="8447" max="8447" width="12" style="1146" customWidth="1"/>
    <col min="8448" max="8448" width="30" style="1146" customWidth="1"/>
    <col min="8449" max="8697" width="11" style="1146"/>
    <col min="8698" max="8698" width="30.7265625" style="1146" customWidth="1"/>
    <col min="8699" max="8699" width="9.26953125" style="1146" customWidth="1"/>
    <col min="8700" max="8700" width="13" style="1146" customWidth="1"/>
    <col min="8701" max="8701" width="10.7265625" style="1146" customWidth="1"/>
    <col min="8702" max="8702" width="10.453125" style="1146" customWidth="1"/>
    <col min="8703" max="8703" width="12" style="1146" customWidth="1"/>
    <col min="8704" max="8704" width="30" style="1146" customWidth="1"/>
    <col min="8705" max="8953" width="11" style="1146"/>
    <col min="8954" max="8954" width="30.7265625" style="1146" customWidth="1"/>
    <col min="8955" max="8955" width="9.26953125" style="1146" customWidth="1"/>
    <col min="8956" max="8956" width="13" style="1146" customWidth="1"/>
    <col min="8957" max="8957" width="10.7265625" style="1146" customWidth="1"/>
    <col min="8958" max="8958" width="10.453125" style="1146" customWidth="1"/>
    <col min="8959" max="8959" width="12" style="1146" customWidth="1"/>
    <col min="8960" max="8960" width="30" style="1146" customWidth="1"/>
    <col min="8961" max="9209" width="11" style="1146"/>
    <col min="9210" max="9210" width="30.7265625" style="1146" customWidth="1"/>
    <col min="9211" max="9211" width="9.26953125" style="1146" customWidth="1"/>
    <col min="9212" max="9212" width="13" style="1146" customWidth="1"/>
    <col min="9213" max="9213" width="10.7265625" style="1146" customWidth="1"/>
    <col min="9214" max="9214" width="10.453125" style="1146" customWidth="1"/>
    <col min="9215" max="9215" width="12" style="1146" customWidth="1"/>
    <col min="9216" max="9216" width="30" style="1146" customWidth="1"/>
    <col min="9217" max="9465" width="11" style="1146"/>
    <col min="9466" max="9466" width="30.7265625" style="1146" customWidth="1"/>
    <col min="9467" max="9467" width="9.26953125" style="1146" customWidth="1"/>
    <col min="9468" max="9468" width="13" style="1146" customWidth="1"/>
    <col min="9469" max="9469" width="10.7265625" style="1146" customWidth="1"/>
    <col min="9470" max="9470" width="10.453125" style="1146" customWidth="1"/>
    <col min="9471" max="9471" width="12" style="1146" customWidth="1"/>
    <col min="9472" max="9472" width="30" style="1146" customWidth="1"/>
    <col min="9473" max="9721" width="11" style="1146"/>
    <col min="9722" max="9722" width="30.7265625" style="1146" customWidth="1"/>
    <col min="9723" max="9723" width="9.26953125" style="1146" customWidth="1"/>
    <col min="9724" max="9724" width="13" style="1146" customWidth="1"/>
    <col min="9725" max="9725" width="10.7265625" style="1146" customWidth="1"/>
    <col min="9726" max="9726" width="10.453125" style="1146" customWidth="1"/>
    <col min="9727" max="9727" width="12" style="1146" customWidth="1"/>
    <col min="9728" max="9728" width="30" style="1146" customWidth="1"/>
    <col min="9729" max="9977" width="11" style="1146"/>
    <col min="9978" max="9978" width="30.7265625" style="1146" customWidth="1"/>
    <col min="9979" max="9979" width="9.26953125" style="1146" customWidth="1"/>
    <col min="9980" max="9980" width="13" style="1146" customWidth="1"/>
    <col min="9981" max="9981" width="10.7265625" style="1146" customWidth="1"/>
    <col min="9982" max="9982" width="10.453125" style="1146" customWidth="1"/>
    <col min="9983" max="9983" width="12" style="1146" customWidth="1"/>
    <col min="9984" max="9984" width="30" style="1146" customWidth="1"/>
    <col min="9985" max="10233" width="11" style="1146"/>
    <col min="10234" max="10234" width="30.7265625" style="1146" customWidth="1"/>
    <col min="10235" max="10235" width="9.26953125" style="1146" customWidth="1"/>
    <col min="10236" max="10236" width="13" style="1146" customWidth="1"/>
    <col min="10237" max="10237" width="10.7265625" style="1146" customWidth="1"/>
    <col min="10238" max="10238" width="10.453125" style="1146" customWidth="1"/>
    <col min="10239" max="10239" width="12" style="1146" customWidth="1"/>
    <col min="10240" max="10240" width="30" style="1146" customWidth="1"/>
    <col min="10241" max="10489" width="11" style="1146"/>
    <col min="10490" max="10490" width="30.7265625" style="1146" customWidth="1"/>
    <col min="10491" max="10491" width="9.26953125" style="1146" customWidth="1"/>
    <col min="10492" max="10492" width="13" style="1146" customWidth="1"/>
    <col min="10493" max="10493" width="10.7265625" style="1146" customWidth="1"/>
    <col min="10494" max="10494" width="10.453125" style="1146" customWidth="1"/>
    <col min="10495" max="10495" width="12" style="1146" customWidth="1"/>
    <col min="10496" max="10496" width="30" style="1146" customWidth="1"/>
    <col min="10497" max="10745" width="11" style="1146"/>
    <col min="10746" max="10746" width="30.7265625" style="1146" customWidth="1"/>
    <col min="10747" max="10747" width="9.26953125" style="1146" customWidth="1"/>
    <col min="10748" max="10748" width="13" style="1146" customWidth="1"/>
    <col min="10749" max="10749" width="10.7265625" style="1146" customWidth="1"/>
    <col min="10750" max="10750" width="10.453125" style="1146" customWidth="1"/>
    <col min="10751" max="10751" width="12" style="1146" customWidth="1"/>
    <col min="10752" max="10752" width="30" style="1146" customWidth="1"/>
    <col min="10753" max="11001" width="11" style="1146"/>
    <col min="11002" max="11002" width="30.7265625" style="1146" customWidth="1"/>
    <col min="11003" max="11003" width="9.26953125" style="1146" customWidth="1"/>
    <col min="11004" max="11004" width="13" style="1146" customWidth="1"/>
    <col min="11005" max="11005" width="10.7265625" style="1146" customWidth="1"/>
    <col min="11006" max="11006" width="10.453125" style="1146" customWidth="1"/>
    <col min="11007" max="11007" width="12" style="1146" customWidth="1"/>
    <col min="11008" max="11008" width="30" style="1146" customWidth="1"/>
    <col min="11009" max="11257" width="11" style="1146"/>
    <col min="11258" max="11258" width="30.7265625" style="1146" customWidth="1"/>
    <col min="11259" max="11259" width="9.26953125" style="1146" customWidth="1"/>
    <col min="11260" max="11260" width="13" style="1146" customWidth="1"/>
    <col min="11261" max="11261" width="10.7265625" style="1146" customWidth="1"/>
    <col min="11262" max="11262" width="10.453125" style="1146" customWidth="1"/>
    <col min="11263" max="11263" width="12" style="1146" customWidth="1"/>
    <col min="11264" max="11264" width="30" style="1146" customWidth="1"/>
    <col min="11265" max="11513" width="11" style="1146"/>
    <col min="11514" max="11514" width="30.7265625" style="1146" customWidth="1"/>
    <col min="11515" max="11515" width="9.26953125" style="1146" customWidth="1"/>
    <col min="11516" max="11516" width="13" style="1146" customWidth="1"/>
    <col min="11517" max="11517" width="10.7265625" style="1146" customWidth="1"/>
    <col min="11518" max="11518" width="10.453125" style="1146" customWidth="1"/>
    <col min="11519" max="11519" width="12" style="1146" customWidth="1"/>
    <col min="11520" max="11520" width="30" style="1146" customWidth="1"/>
    <col min="11521" max="11769" width="11" style="1146"/>
    <col min="11770" max="11770" width="30.7265625" style="1146" customWidth="1"/>
    <col min="11771" max="11771" width="9.26953125" style="1146" customWidth="1"/>
    <col min="11772" max="11772" width="13" style="1146" customWidth="1"/>
    <col min="11773" max="11773" width="10.7265625" style="1146" customWidth="1"/>
    <col min="11774" max="11774" width="10.453125" style="1146" customWidth="1"/>
    <col min="11775" max="11775" width="12" style="1146" customWidth="1"/>
    <col min="11776" max="11776" width="30" style="1146" customWidth="1"/>
    <col min="11777" max="12025" width="11" style="1146"/>
    <col min="12026" max="12026" width="30.7265625" style="1146" customWidth="1"/>
    <col min="12027" max="12027" width="9.26953125" style="1146" customWidth="1"/>
    <col min="12028" max="12028" width="13" style="1146" customWidth="1"/>
    <col min="12029" max="12029" width="10.7265625" style="1146" customWidth="1"/>
    <col min="12030" max="12030" width="10.453125" style="1146" customWidth="1"/>
    <col min="12031" max="12031" width="12" style="1146" customWidth="1"/>
    <col min="12032" max="12032" width="30" style="1146" customWidth="1"/>
    <col min="12033" max="12281" width="11" style="1146"/>
    <col min="12282" max="12282" width="30.7265625" style="1146" customWidth="1"/>
    <col min="12283" max="12283" width="9.26953125" style="1146" customWidth="1"/>
    <col min="12284" max="12284" width="13" style="1146" customWidth="1"/>
    <col min="12285" max="12285" width="10.7265625" style="1146" customWidth="1"/>
    <col min="12286" max="12286" width="10.453125" style="1146" customWidth="1"/>
    <col min="12287" max="12287" width="12" style="1146" customWidth="1"/>
    <col min="12288" max="12288" width="30" style="1146" customWidth="1"/>
    <col min="12289" max="12537" width="11" style="1146"/>
    <col min="12538" max="12538" width="30.7265625" style="1146" customWidth="1"/>
    <col min="12539" max="12539" width="9.26953125" style="1146" customWidth="1"/>
    <col min="12540" max="12540" width="13" style="1146" customWidth="1"/>
    <col min="12541" max="12541" width="10.7265625" style="1146" customWidth="1"/>
    <col min="12542" max="12542" width="10.453125" style="1146" customWidth="1"/>
    <col min="12543" max="12543" width="12" style="1146" customWidth="1"/>
    <col min="12544" max="12544" width="30" style="1146" customWidth="1"/>
    <col min="12545" max="12793" width="11" style="1146"/>
    <col min="12794" max="12794" width="30.7265625" style="1146" customWidth="1"/>
    <col min="12795" max="12795" width="9.26953125" style="1146" customWidth="1"/>
    <col min="12796" max="12796" width="13" style="1146" customWidth="1"/>
    <col min="12797" max="12797" width="10.7265625" style="1146" customWidth="1"/>
    <col min="12798" max="12798" width="10.453125" style="1146" customWidth="1"/>
    <col min="12799" max="12799" width="12" style="1146" customWidth="1"/>
    <col min="12800" max="12800" width="30" style="1146" customWidth="1"/>
    <col min="12801" max="13049" width="11" style="1146"/>
    <col min="13050" max="13050" width="30.7265625" style="1146" customWidth="1"/>
    <col min="13051" max="13051" width="9.26953125" style="1146" customWidth="1"/>
    <col min="13052" max="13052" width="13" style="1146" customWidth="1"/>
    <col min="13053" max="13053" width="10.7265625" style="1146" customWidth="1"/>
    <col min="13054" max="13054" width="10.453125" style="1146" customWidth="1"/>
    <col min="13055" max="13055" width="12" style="1146" customWidth="1"/>
    <col min="13056" max="13056" width="30" style="1146" customWidth="1"/>
    <col min="13057" max="13305" width="11" style="1146"/>
    <col min="13306" max="13306" width="30.7265625" style="1146" customWidth="1"/>
    <col min="13307" max="13307" width="9.26953125" style="1146" customWidth="1"/>
    <col min="13308" max="13308" width="13" style="1146" customWidth="1"/>
    <col min="13309" max="13309" width="10.7265625" style="1146" customWidth="1"/>
    <col min="13310" max="13310" width="10.453125" style="1146" customWidth="1"/>
    <col min="13311" max="13311" width="12" style="1146" customWidth="1"/>
    <col min="13312" max="13312" width="30" style="1146" customWidth="1"/>
    <col min="13313" max="13561" width="11" style="1146"/>
    <col min="13562" max="13562" width="30.7265625" style="1146" customWidth="1"/>
    <col min="13563" max="13563" width="9.26953125" style="1146" customWidth="1"/>
    <col min="13564" max="13564" width="13" style="1146" customWidth="1"/>
    <col min="13565" max="13565" width="10.7265625" style="1146" customWidth="1"/>
    <col min="13566" max="13566" width="10.453125" style="1146" customWidth="1"/>
    <col min="13567" max="13567" width="12" style="1146" customWidth="1"/>
    <col min="13568" max="13568" width="30" style="1146" customWidth="1"/>
    <col min="13569" max="13817" width="11" style="1146"/>
    <col min="13818" max="13818" width="30.7265625" style="1146" customWidth="1"/>
    <col min="13819" max="13819" width="9.26953125" style="1146" customWidth="1"/>
    <col min="13820" max="13820" width="13" style="1146" customWidth="1"/>
    <col min="13821" max="13821" width="10.7265625" style="1146" customWidth="1"/>
    <col min="13822" max="13822" width="10.453125" style="1146" customWidth="1"/>
    <col min="13823" max="13823" width="12" style="1146" customWidth="1"/>
    <col min="13824" max="13824" width="30" style="1146" customWidth="1"/>
    <col min="13825" max="14073" width="11" style="1146"/>
    <col min="14074" max="14074" width="30.7265625" style="1146" customWidth="1"/>
    <col min="14075" max="14075" width="9.26953125" style="1146" customWidth="1"/>
    <col min="14076" max="14076" width="13" style="1146" customWidth="1"/>
    <col min="14077" max="14077" width="10.7265625" style="1146" customWidth="1"/>
    <col min="14078" max="14078" width="10.453125" style="1146" customWidth="1"/>
    <col min="14079" max="14079" width="12" style="1146" customWidth="1"/>
    <col min="14080" max="14080" width="30" style="1146" customWidth="1"/>
    <col min="14081" max="14329" width="11" style="1146"/>
    <col min="14330" max="14330" width="30.7265625" style="1146" customWidth="1"/>
    <col min="14331" max="14331" width="9.26953125" style="1146" customWidth="1"/>
    <col min="14332" max="14332" width="13" style="1146" customWidth="1"/>
    <col min="14333" max="14333" width="10.7265625" style="1146" customWidth="1"/>
    <col min="14334" max="14334" width="10.453125" style="1146" customWidth="1"/>
    <col min="14335" max="14335" width="12" style="1146" customWidth="1"/>
    <col min="14336" max="14336" width="30" style="1146" customWidth="1"/>
    <col min="14337" max="14585" width="11" style="1146"/>
    <col min="14586" max="14586" width="30.7265625" style="1146" customWidth="1"/>
    <col min="14587" max="14587" width="9.26953125" style="1146" customWidth="1"/>
    <col min="14588" max="14588" width="13" style="1146" customWidth="1"/>
    <col min="14589" max="14589" width="10.7265625" style="1146" customWidth="1"/>
    <col min="14590" max="14590" width="10.453125" style="1146" customWidth="1"/>
    <col min="14591" max="14591" width="12" style="1146" customWidth="1"/>
    <col min="14592" max="14592" width="30" style="1146" customWidth="1"/>
    <col min="14593" max="14841" width="11" style="1146"/>
    <col min="14842" max="14842" width="30.7265625" style="1146" customWidth="1"/>
    <col min="14843" max="14843" width="9.26953125" style="1146" customWidth="1"/>
    <col min="14844" max="14844" width="13" style="1146" customWidth="1"/>
    <col min="14845" max="14845" width="10.7265625" style="1146" customWidth="1"/>
    <col min="14846" max="14846" width="10.453125" style="1146" customWidth="1"/>
    <col min="14847" max="14847" width="12" style="1146" customWidth="1"/>
    <col min="14848" max="14848" width="30" style="1146" customWidth="1"/>
    <col min="14849" max="15097" width="11" style="1146"/>
    <col min="15098" max="15098" width="30.7265625" style="1146" customWidth="1"/>
    <col min="15099" max="15099" width="9.26953125" style="1146" customWidth="1"/>
    <col min="15100" max="15100" width="13" style="1146" customWidth="1"/>
    <col min="15101" max="15101" width="10.7265625" style="1146" customWidth="1"/>
    <col min="15102" max="15102" width="10.453125" style="1146" customWidth="1"/>
    <col min="15103" max="15103" width="12" style="1146" customWidth="1"/>
    <col min="15104" max="15104" width="30" style="1146" customWidth="1"/>
    <col min="15105" max="15353" width="11" style="1146"/>
    <col min="15354" max="15354" width="30.7265625" style="1146" customWidth="1"/>
    <col min="15355" max="15355" width="9.26953125" style="1146" customWidth="1"/>
    <col min="15356" max="15356" width="13" style="1146" customWidth="1"/>
    <col min="15357" max="15357" width="10.7265625" style="1146" customWidth="1"/>
    <col min="15358" max="15358" width="10.453125" style="1146" customWidth="1"/>
    <col min="15359" max="15359" width="12" style="1146" customWidth="1"/>
    <col min="15360" max="15360" width="30" style="1146" customWidth="1"/>
    <col min="15361" max="15609" width="11" style="1146"/>
    <col min="15610" max="15610" width="30.7265625" style="1146" customWidth="1"/>
    <col min="15611" max="15611" width="9.26953125" style="1146" customWidth="1"/>
    <col min="15612" max="15612" width="13" style="1146" customWidth="1"/>
    <col min="15613" max="15613" width="10.7265625" style="1146" customWidth="1"/>
    <col min="15614" max="15614" width="10.453125" style="1146" customWidth="1"/>
    <col min="15615" max="15615" width="12" style="1146" customWidth="1"/>
    <col min="15616" max="15616" width="30" style="1146" customWidth="1"/>
    <col min="15617" max="15865" width="11" style="1146"/>
    <col min="15866" max="15866" width="30.7265625" style="1146" customWidth="1"/>
    <col min="15867" max="15867" width="9.26953125" style="1146" customWidth="1"/>
    <col min="15868" max="15868" width="13" style="1146" customWidth="1"/>
    <col min="15869" max="15869" width="10.7265625" style="1146" customWidth="1"/>
    <col min="15870" max="15870" width="10.453125" style="1146" customWidth="1"/>
    <col min="15871" max="15871" width="12" style="1146" customWidth="1"/>
    <col min="15872" max="15872" width="30" style="1146" customWidth="1"/>
    <col min="15873" max="16121" width="11" style="1146"/>
    <col min="16122" max="16122" width="30.7265625" style="1146" customWidth="1"/>
    <col min="16123" max="16123" width="9.26953125" style="1146" customWidth="1"/>
    <col min="16124" max="16124" width="13" style="1146" customWidth="1"/>
    <col min="16125" max="16125" width="10.7265625" style="1146" customWidth="1"/>
    <col min="16126" max="16126" width="10.453125" style="1146" customWidth="1"/>
    <col min="16127" max="16127" width="12" style="1146" customWidth="1"/>
    <col min="16128" max="16128" width="30" style="1146" customWidth="1"/>
    <col min="16129" max="16384" width="11" style="1146"/>
  </cols>
  <sheetData>
    <row r="1" spans="1:7" s="1144" customFormat="1" ht="24.75" customHeight="1">
      <c r="A1" s="1142" t="s">
        <v>1445</v>
      </c>
      <c r="B1" s="1143"/>
      <c r="C1" s="1143"/>
      <c r="D1" s="1143"/>
      <c r="E1" s="1143"/>
      <c r="F1" s="1143"/>
      <c r="G1" s="1165" t="s">
        <v>1446</v>
      </c>
    </row>
    <row r="2" spans="1:7" ht="19.5" customHeight="1">
      <c r="G2" s="1147"/>
    </row>
    <row r="3" spans="1:7" s="1150" customFormat="1" ht="19.5" customHeight="1">
      <c r="A3" s="1148" t="s">
        <v>2304</v>
      </c>
      <c r="B3" s="1149"/>
      <c r="C3" s="1149"/>
      <c r="D3" s="1149"/>
      <c r="E3" s="2020" t="s">
        <v>2466</v>
      </c>
      <c r="F3" s="2020"/>
      <c r="G3" s="2020"/>
    </row>
    <row r="4" spans="1:7" s="1150" customFormat="1" ht="19.5" customHeight="1">
      <c r="A4" s="1148" t="s">
        <v>1547</v>
      </c>
      <c r="B4" s="1149"/>
      <c r="C4" s="1149"/>
      <c r="D4" s="1149"/>
      <c r="E4" s="2024" t="s">
        <v>1548</v>
      </c>
      <c r="F4" s="2024"/>
      <c r="G4" s="2024"/>
    </row>
    <row r="5" spans="1:7" s="1150" customFormat="1" ht="19.5" customHeight="1">
      <c r="A5" s="1148"/>
      <c r="B5" s="1149"/>
      <c r="C5" s="1149"/>
      <c r="D5" s="1149"/>
      <c r="E5" s="2022" t="s">
        <v>1956</v>
      </c>
      <c r="F5" s="2022"/>
      <c r="G5" s="2022"/>
    </row>
    <row r="6" spans="1:7" s="1150" customFormat="1" ht="19.5" customHeight="1">
      <c r="A6" s="1331" t="s">
        <v>2309</v>
      </c>
      <c r="B6" s="1149"/>
      <c r="C6" s="1149"/>
      <c r="D6" s="1149"/>
      <c r="E6" s="1149"/>
      <c r="F6" s="1149"/>
      <c r="G6" s="1094" t="s">
        <v>2310</v>
      </c>
    </row>
    <row r="7" spans="1:7" ht="16.5" customHeight="1">
      <c r="A7" s="1153"/>
      <c r="B7" s="1146"/>
      <c r="C7" s="1146"/>
      <c r="D7" s="1146"/>
      <c r="E7" s="1146"/>
      <c r="F7" s="1146"/>
      <c r="G7" s="1146"/>
    </row>
    <row r="8" spans="1:7" ht="16.5" customHeight="1">
      <c r="A8" s="1414"/>
      <c r="B8" s="1415" t="s">
        <v>16</v>
      </c>
      <c r="C8" s="1118" t="s">
        <v>1517</v>
      </c>
      <c r="D8" s="1416" t="s">
        <v>1518</v>
      </c>
      <c r="E8" s="1416" t="s">
        <v>1519</v>
      </c>
      <c r="F8" s="1118" t="s">
        <v>1520</v>
      </c>
      <c r="G8" s="20"/>
    </row>
    <row r="9" spans="1:7" ht="13.5" customHeight="1">
      <c r="A9" s="1417" t="s">
        <v>1549</v>
      </c>
      <c r="B9" s="1166" t="s">
        <v>1464</v>
      </c>
      <c r="C9" s="1166" t="s">
        <v>1550</v>
      </c>
      <c r="D9" s="1166" t="s">
        <v>1550</v>
      </c>
      <c r="E9" s="1166" t="s">
        <v>1551</v>
      </c>
      <c r="F9" s="1166" t="s">
        <v>1552</v>
      </c>
      <c r="G9" s="1166" t="s">
        <v>1553</v>
      </c>
    </row>
    <row r="10" spans="1:7" ht="13.5" customHeight="1">
      <c r="A10" s="1418"/>
      <c r="B10" s="1166"/>
      <c r="C10" s="1166" t="s">
        <v>1535</v>
      </c>
      <c r="D10" s="1166"/>
      <c r="E10" s="1166" t="s">
        <v>1521</v>
      </c>
      <c r="F10" s="1166" t="s">
        <v>1522</v>
      </c>
      <c r="G10" s="1168"/>
    </row>
    <row r="11" spans="1:7" ht="13.5" customHeight="1">
      <c r="A11" s="1161"/>
      <c r="B11" s="1158"/>
      <c r="C11" s="1158"/>
      <c r="D11" s="1158"/>
      <c r="E11" s="1158"/>
      <c r="F11" s="1158"/>
      <c r="G11" s="1160"/>
    </row>
    <row r="12" spans="1:7" s="1421" customFormat="1" ht="19.5" customHeight="1">
      <c r="A12" s="1419" t="s">
        <v>2555</v>
      </c>
      <c r="B12" s="1797">
        <f>SUM(C12:F12)</f>
        <v>72631</v>
      </c>
      <c r="C12" s="1799">
        <v>52377</v>
      </c>
      <c r="D12" s="1799">
        <v>18786</v>
      </c>
      <c r="E12" s="1799">
        <v>1468</v>
      </c>
      <c r="F12" s="1795">
        <v>0</v>
      </c>
      <c r="G12" s="1420" t="s">
        <v>1969</v>
      </c>
    </row>
    <row r="13" spans="1:7" s="1421" customFormat="1" ht="19.5" customHeight="1">
      <c r="A13" s="1419" t="s">
        <v>1554</v>
      </c>
      <c r="B13" s="1797">
        <f t="shared" ref="B13:B37" si="0">SUM(C13:F13)</f>
        <v>500</v>
      </c>
      <c r="C13" s="1799">
        <v>425</v>
      </c>
      <c r="D13" s="1799">
        <v>75</v>
      </c>
      <c r="E13" s="1795">
        <v>0</v>
      </c>
      <c r="F13" s="1795">
        <v>0</v>
      </c>
      <c r="G13" s="1420" t="s">
        <v>1555</v>
      </c>
    </row>
    <row r="14" spans="1:7" s="1421" customFormat="1" ht="19.5" customHeight="1">
      <c r="A14" s="1419" t="s">
        <v>1556</v>
      </c>
      <c r="B14" s="1797">
        <f t="shared" si="0"/>
        <v>4928</v>
      </c>
      <c r="C14" s="1799">
        <v>1888</v>
      </c>
      <c r="D14" s="1799">
        <v>1259</v>
      </c>
      <c r="E14" s="1799">
        <v>1781</v>
      </c>
      <c r="F14" s="1795">
        <v>0</v>
      </c>
      <c r="G14" s="1420" t="s">
        <v>1557</v>
      </c>
    </row>
    <row r="15" spans="1:7" s="1421" customFormat="1" ht="19.5" customHeight="1">
      <c r="A15" s="1419" t="s">
        <v>1558</v>
      </c>
      <c r="B15" s="1797">
        <f t="shared" si="0"/>
        <v>7171</v>
      </c>
      <c r="C15" s="1799">
        <v>219</v>
      </c>
      <c r="D15" s="1799">
        <v>194</v>
      </c>
      <c r="E15" s="1799">
        <v>2669</v>
      </c>
      <c r="F15" s="1799">
        <v>4089</v>
      </c>
      <c r="G15" s="1420" t="s">
        <v>1559</v>
      </c>
    </row>
    <row r="16" spans="1:7" s="1421" customFormat="1" ht="19.5" customHeight="1">
      <c r="A16" s="1419" t="s">
        <v>2467</v>
      </c>
      <c r="B16" s="1797">
        <f t="shared" si="0"/>
        <v>3021</v>
      </c>
      <c r="C16" s="1799">
        <v>1315</v>
      </c>
      <c r="D16" s="1799">
        <v>1333</v>
      </c>
      <c r="E16" s="1799">
        <v>343</v>
      </c>
      <c r="F16" s="1799">
        <v>30</v>
      </c>
      <c r="G16" s="1420" t="s">
        <v>1560</v>
      </c>
    </row>
    <row r="17" spans="1:8" s="1421" customFormat="1" ht="19.5" customHeight="1">
      <c r="A17" s="1419" t="s">
        <v>2468</v>
      </c>
      <c r="B17" s="1797">
        <f t="shared" si="0"/>
        <v>1595</v>
      </c>
      <c r="C17" s="1799">
        <v>1051</v>
      </c>
      <c r="D17" s="1799">
        <v>493</v>
      </c>
      <c r="E17" s="1799">
        <v>51</v>
      </c>
      <c r="F17" s="1795">
        <v>0</v>
      </c>
      <c r="G17" s="1420" t="s">
        <v>1561</v>
      </c>
    </row>
    <row r="18" spans="1:8" s="1421" customFormat="1" ht="19.5" customHeight="1">
      <c r="A18" s="1419" t="s">
        <v>1970</v>
      </c>
      <c r="B18" s="1797">
        <f t="shared" si="0"/>
        <v>24245</v>
      </c>
      <c r="C18" s="1799">
        <v>6644</v>
      </c>
      <c r="D18" s="1799">
        <v>6082</v>
      </c>
      <c r="E18" s="1799">
        <v>11519</v>
      </c>
      <c r="F18" s="1795">
        <v>0</v>
      </c>
      <c r="G18" s="1420" t="s">
        <v>1971</v>
      </c>
    </row>
    <row r="19" spans="1:8" s="1421" customFormat="1" ht="19.5" customHeight="1">
      <c r="A19" s="1419" t="s">
        <v>1972</v>
      </c>
      <c r="B19" s="1797">
        <f t="shared" si="0"/>
        <v>29512</v>
      </c>
      <c r="C19" s="1799">
        <v>11185</v>
      </c>
      <c r="D19" s="1799">
        <v>4131</v>
      </c>
      <c r="E19" s="1799">
        <v>3267</v>
      </c>
      <c r="F19" s="1799">
        <v>10929</v>
      </c>
      <c r="G19" s="1420" t="s">
        <v>1562</v>
      </c>
    </row>
    <row r="20" spans="1:8" s="1421" customFormat="1" ht="19.5" customHeight="1">
      <c r="A20" s="1419" t="s">
        <v>2469</v>
      </c>
      <c r="B20" s="1797">
        <f t="shared" si="0"/>
        <v>974</v>
      </c>
      <c r="C20" s="1799">
        <v>705</v>
      </c>
      <c r="D20" s="1799">
        <v>189</v>
      </c>
      <c r="E20" s="1799">
        <v>80</v>
      </c>
      <c r="F20" s="1795">
        <v>0</v>
      </c>
      <c r="G20" s="1420" t="s">
        <v>1563</v>
      </c>
    </row>
    <row r="21" spans="1:8" s="1421" customFormat="1" ht="19.5" customHeight="1">
      <c r="A21" s="1419" t="s">
        <v>2553</v>
      </c>
      <c r="B21" s="1797">
        <f t="shared" si="0"/>
        <v>25190</v>
      </c>
      <c r="C21" s="1795">
        <v>0</v>
      </c>
      <c r="D21" s="1799">
        <v>72</v>
      </c>
      <c r="E21" s="1799">
        <v>6251</v>
      </c>
      <c r="F21" s="1799">
        <v>18867</v>
      </c>
      <c r="G21" s="1420" t="s">
        <v>1973</v>
      </c>
    </row>
    <row r="22" spans="1:8" s="1421" customFormat="1" ht="19.5" customHeight="1">
      <c r="A22" s="1419" t="s">
        <v>2554</v>
      </c>
      <c r="B22" s="1797">
        <f t="shared" si="0"/>
        <v>297</v>
      </c>
      <c r="C22" s="1799">
        <v>216</v>
      </c>
      <c r="D22" s="1799">
        <v>59</v>
      </c>
      <c r="E22" s="1799">
        <v>22</v>
      </c>
      <c r="F22" s="1795">
        <v>0</v>
      </c>
      <c r="G22" s="1420" t="s">
        <v>2470</v>
      </c>
    </row>
    <row r="23" spans="1:8" s="1421" customFormat="1" ht="19.5" customHeight="1">
      <c r="A23" s="1419" t="s">
        <v>2471</v>
      </c>
      <c r="B23" s="1797">
        <f t="shared" si="0"/>
        <v>6989</v>
      </c>
      <c r="C23" s="1799">
        <v>2861</v>
      </c>
      <c r="D23" s="1799">
        <v>1694</v>
      </c>
      <c r="E23" s="1799">
        <v>2434</v>
      </c>
      <c r="F23" s="1795">
        <v>0</v>
      </c>
      <c r="G23" s="1420" t="s">
        <v>2472</v>
      </c>
    </row>
    <row r="24" spans="1:8" s="1421" customFormat="1" ht="19.5" customHeight="1">
      <c r="A24" s="1419" t="s">
        <v>2473</v>
      </c>
      <c r="B24" s="1797">
        <f t="shared" si="0"/>
        <v>26247</v>
      </c>
      <c r="C24" s="1799">
        <v>7199</v>
      </c>
      <c r="D24" s="1799">
        <v>11310</v>
      </c>
      <c r="E24" s="1799">
        <v>7651</v>
      </c>
      <c r="F24" s="1799">
        <v>87</v>
      </c>
      <c r="G24" s="1420" t="s">
        <v>1564</v>
      </c>
    </row>
    <row r="25" spans="1:8" s="1421" customFormat="1" ht="19.5" customHeight="1">
      <c r="A25" s="1419" t="s">
        <v>2474</v>
      </c>
      <c r="B25" s="1797">
        <f t="shared" si="0"/>
        <v>47412</v>
      </c>
      <c r="C25" s="1799">
        <v>12680</v>
      </c>
      <c r="D25" s="1799">
        <v>8275</v>
      </c>
      <c r="E25" s="1799">
        <v>16968</v>
      </c>
      <c r="F25" s="1799">
        <v>9489</v>
      </c>
      <c r="G25" s="1420" t="s">
        <v>2475</v>
      </c>
    </row>
    <row r="26" spans="1:8" s="1421" customFormat="1" ht="19.5" customHeight="1">
      <c r="A26" s="1419" t="s">
        <v>2476</v>
      </c>
      <c r="B26" s="1797">
        <f t="shared" si="0"/>
        <v>58</v>
      </c>
      <c r="C26" s="1799">
        <v>58</v>
      </c>
      <c r="D26" s="1795">
        <v>0</v>
      </c>
      <c r="E26" s="1795">
        <v>0</v>
      </c>
      <c r="F26" s="1795">
        <v>0</v>
      </c>
      <c r="G26" s="1420" t="s">
        <v>2477</v>
      </c>
    </row>
    <row r="27" spans="1:8" s="1421" customFormat="1" ht="19.5" customHeight="1">
      <c r="A27" s="1419" t="s">
        <v>2478</v>
      </c>
      <c r="B27" s="1797">
        <f t="shared" si="0"/>
        <v>13152</v>
      </c>
      <c r="C27" s="1799">
        <v>4424</v>
      </c>
      <c r="D27" s="1799">
        <v>3764</v>
      </c>
      <c r="E27" s="1799">
        <v>4964</v>
      </c>
      <c r="F27" s="1795">
        <v>0</v>
      </c>
      <c r="G27" s="1420" t="s">
        <v>2479</v>
      </c>
    </row>
    <row r="28" spans="1:8" s="1421" customFormat="1" ht="19.5" customHeight="1">
      <c r="A28" s="1419" t="s">
        <v>1974</v>
      </c>
      <c r="B28" s="1797">
        <f t="shared" si="0"/>
        <v>2027</v>
      </c>
      <c r="C28" s="1799">
        <v>1166</v>
      </c>
      <c r="D28" s="1799">
        <v>369</v>
      </c>
      <c r="E28" s="1799">
        <v>492</v>
      </c>
      <c r="F28" s="1795">
        <v>0</v>
      </c>
      <c r="G28" s="1420" t="s">
        <v>1565</v>
      </c>
    </row>
    <row r="29" spans="1:8" s="1421" customFormat="1" ht="19.5" customHeight="1">
      <c r="A29" s="1419" t="s">
        <v>2480</v>
      </c>
      <c r="B29" s="1797">
        <f t="shared" si="0"/>
        <v>41122</v>
      </c>
      <c r="C29" s="1799">
        <v>26282</v>
      </c>
      <c r="D29" s="1799">
        <v>9309</v>
      </c>
      <c r="E29" s="1799">
        <v>5531</v>
      </c>
      <c r="F29" s="1795">
        <v>0</v>
      </c>
      <c r="G29" s="1420" t="s">
        <v>1975</v>
      </c>
    </row>
    <row r="30" spans="1:8" s="1421" customFormat="1" ht="19.5" customHeight="1">
      <c r="A30" s="1419" t="s">
        <v>1544</v>
      </c>
      <c r="B30" s="1797">
        <f t="shared" si="0"/>
        <v>815</v>
      </c>
      <c r="C30" s="1795">
        <v>0</v>
      </c>
      <c r="D30" s="1799">
        <v>496</v>
      </c>
      <c r="E30" s="1799">
        <v>319</v>
      </c>
      <c r="F30" s="1795">
        <v>0</v>
      </c>
      <c r="G30" s="1420" t="s">
        <v>1545</v>
      </c>
    </row>
    <row r="31" spans="1:8" s="1422" customFormat="1" ht="19.5" customHeight="1">
      <c r="A31" s="1419" t="s">
        <v>2481</v>
      </c>
      <c r="B31" s="1797">
        <f t="shared" si="0"/>
        <v>225</v>
      </c>
      <c r="C31" s="1799">
        <v>126</v>
      </c>
      <c r="D31" s="1799">
        <v>81</v>
      </c>
      <c r="E31" s="1795">
        <v>0</v>
      </c>
      <c r="F31" s="1799">
        <v>18</v>
      </c>
      <c r="G31" s="1794" t="s">
        <v>2482</v>
      </c>
    </row>
    <row r="32" spans="1:8" s="1422" customFormat="1" ht="19.5" customHeight="1">
      <c r="A32" s="1419" t="s">
        <v>2483</v>
      </c>
      <c r="B32" s="1797">
        <f t="shared" si="0"/>
        <v>7320</v>
      </c>
      <c r="C32" s="1799">
        <v>1060</v>
      </c>
      <c r="D32" s="1799">
        <v>2154</v>
      </c>
      <c r="E32" s="1799">
        <v>2868</v>
      </c>
      <c r="F32" s="1799">
        <v>1238</v>
      </c>
      <c r="G32" s="1420" t="s">
        <v>2484</v>
      </c>
      <c r="H32" s="1421"/>
    </row>
    <row r="33" spans="1:7" s="1422" customFormat="1" ht="19.5" customHeight="1">
      <c r="A33" s="1419" t="s">
        <v>1976</v>
      </c>
      <c r="B33" s="1797">
        <f t="shared" si="0"/>
        <v>29890</v>
      </c>
      <c r="C33" s="1799">
        <v>29781</v>
      </c>
      <c r="D33" s="1799">
        <v>109</v>
      </c>
      <c r="E33" s="1795">
        <v>0</v>
      </c>
      <c r="F33" s="1795">
        <v>0</v>
      </c>
      <c r="G33" s="1420" t="s">
        <v>1977</v>
      </c>
    </row>
    <row r="34" spans="1:7" s="1422" customFormat="1" ht="19.5" customHeight="1">
      <c r="A34" s="1419" t="s">
        <v>1596</v>
      </c>
      <c r="B34" s="1797">
        <f t="shared" si="0"/>
        <v>4863</v>
      </c>
      <c r="C34" s="1799">
        <v>3275</v>
      </c>
      <c r="D34" s="1799">
        <v>1588</v>
      </c>
      <c r="E34" s="1795">
        <v>0</v>
      </c>
      <c r="F34" s="1795">
        <v>0</v>
      </c>
      <c r="G34" s="1420" t="s">
        <v>1566</v>
      </c>
    </row>
    <row r="35" spans="1:7" s="1422" customFormat="1" ht="19.5" customHeight="1">
      <c r="A35" s="1419" t="s">
        <v>2485</v>
      </c>
      <c r="B35" s="1797">
        <f t="shared" si="0"/>
        <v>454</v>
      </c>
      <c r="C35" s="1794">
        <v>454</v>
      </c>
      <c r="D35" s="1795">
        <v>0</v>
      </c>
      <c r="E35" s="1795">
        <v>0</v>
      </c>
      <c r="F35" s="1795">
        <v>0</v>
      </c>
      <c r="G35" s="1420" t="s">
        <v>2486</v>
      </c>
    </row>
    <row r="36" spans="1:7" s="1422" customFormat="1" ht="19.5" customHeight="1">
      <c r="A36" s="1419" t="s">
        <v>2487</v>
      </c>
      <c r="B36" s="1797">
        <f t="shared" si="0"/>
        <v>37</v>
      </c>
      <c r="C36" s="1795">
        <v>0</v>
      </c>
      <c r="D36" s="1795">
        <v>0</v>
      </c>
      <c r="E36" s="1794">
        <v>37</v>
      </c>
      <c r="F36" s="1795">
        <v>0</v>
      </c>
      <c r="G36" s="1420" t="s">
        <v>2488</v>
      </c>
    </row>
    <row r="37" spans="1:7" s="1422" customFormat="1" ht="19.5" customHeight="1">
      <c r="A37" s="1419" t="s">
        <v>1978</v>
      </c>
      <c r="B37" s="1797">
        <f t="shared" si="0"/>
        <v>3271</v>
      </c>
      <c r="C37" s="1799">
        <v>3110</v>
      </c>
      <c r="D37" s="1799">
        <v>161</v>
      </c>
      <c r="E37" s="1795">
        <v>0</v>
      </c>
      <c r="F37" s="1795">
        <v>0</v>
      </c>
      <c r="G37" s="1420" t="s">
        <v>1979</v>
      </c>
    </row>
    <row r="38" spans="1:7" s="1152" customFormat="1" ht="37.15" customHeight="1">
      <c r="A38" s="1423" t="s">
        <v>15</v>
      </c>
      <c r="B38" s="1798">
        <f>SUM(B12:B37)</f>
        <v>353946</v>
      </c>
      <c r="C38" s="1798">
        <f>SUM(C12:C37)</f>
        <v>168501</v>
      </c>
      <c r="D38" s="1798">
        <f>SUM(D12:D37)</f>
        <v>71983</v>
      </c>
      <c r="E38" s="1798">
        <f>SUM(E12:E37)</f>
        <v>68715</v>
      </c>
      <c r="F38" s="1798">
        <f>SUM(F12:F37)</f>
        <v>44747</v>
      </c>
      <c r="G38" s="1424" t="s">
        <v>16</v>
      </c>
    </row>
    <row r="39" spans="1:7" s="1152" customFormat="1" ht="17.149999999999999" customHeight="1">
      <c r="A39" s="1425"/>
      <c r="B39" s="1423"/>
      <c r="C39" s="1423"/>
      <c r="D39" s="1423"/>
      <c r="E39" s="1423"/>
      <c r="F39" s="1423"/>
      <c r="G39" s="1421"/>
    </row>
    <row r="40" spans="1:7" s="1152" customFormat="1" ht="17.149999999999999" customHeight="1">
      <c r="A40" s="1320"/>
      <c r="B40" s="1169"/>
      <c r="C40" s="1169"/>
      <c r="D40" s="1169"/>
      <c r="E40" s="1169"/>
      <c r="F40" s="1169"/>
      <c r="G40" s="1151"/>
    </row>
    <row r="41" spans="1:7" s="1152" customFormat="1" ht="17.149999999999999" customHeight="1">
      <c r="A41" s="1320"/>
      <c r="B41" s="1426"/>
      <c r="C41" s="1169"/>
      <c r="D41" s="1169"/>
      <c r="E41" s="1169"/>
      <c r="F41" s="1169"/>
      <c r="G41" s="1167"/>
    </row>
    <row r="42" spans="1:7" s="1152" customFormat="1" ht="17.149999999999999" customHeight="1">
      <c r="A42" s="1320"/>
      <c r="B42" s="1169"/>
      <c r="C42" s="1169"/>
      <c r="D42" s="1169"/>
      <c r="E42" s="1169"/>
      <c r="F42" s="1169"/>
      <c r="G42" s="1167"/>
    </row>
    <row r="43" spans="1:7" s="1152" customFormat="1" ht="17.149999999999999" customHeight="1">
      <c r="A43" s="1320"/>
      <c r="B43" s="1169"/>
      <c r="C43" s="1169"/>
      <c r="D43" s="1169"/>
      <c r="E43" s="1169"/>
      <c r="F43" s="1169"/>
      <c r="G43" s="1167"/>
    </row>
    <row r="44" spans="1:7" s="1152" customFormat="1" ht="17.149999999999999" customHeight="1">
      <c r="A44" s="1320"/>
      <c r="B44" s="1169"/>
      <c r="C44" s="1169"/>
      <c r="D44" s="1169"/>
      <c r="E44" s="1169"/>
      <c r="F44" s="1169"/>
      <c r="G44" s="1167"/>
    </row>
    <row r="45" spans="1:7" s="1152" customFormat="1" ht="17.149999999999999" customHeight="1">
      <c r="A45" s="1320"/>
      <c r="B45" s="1169"/>
      <c r="C45" s="1169"/>
      <c r="D45" s="1169"/>
      <c r="E45" s="1169"/>
      <c r="F45" s="1169"/>
      <c r="G45" s="1167"/>
    </row>
    <row r="46" spans="1:7" s="1152" customFormat="1" ht="17.149999999999999" customHeight="1">
      <c r="A46" s="1320"/>
      <c r="B46" s="1169"/>
      <c r="C46" s="1169"/>
      <c r="D46" s="1169"/>
      <c r="E46" s="1169"/>
      <c r="F46" s="1169"/>
      <c r="G46" s="1167"/>
    </row>
    <row r="47" spans="1:7" ht="12.75" customHeight="1">
      <c r="G47" s="1427"/>
    </row>
    <row r="48" spans="1:7" ht="12.75" customHeight="1">
      <c r="G48" s="1427"/>
    </row>
    <row r="49" spans="1:7" ht="12.75" customHeight="1">
      <c r="G49" s="1427"/>
    </row>
    <row r="50" spans="1:7" ht="12.75" customHeight="1">
      <c r="G50" s="1427"/>
    </row>
    <row r="51" spans="1:7" ht="12.75" customHeight="1">
      <c r="A51" s="1428"/>
    </row>
    <row r="52" spans="1:7" ht="12.75" customHeight="1">
      <c r="A52" s="1796" t="s">
        <v>2489</v>
      </c>
      <c r="G52" s="1427"/>
    </row>
    <row r="53" spans="1:7" s="1088" customFormat="1">
      <c r="A53" s="31" t="s">
        <v>2490</v>
      </c>
      <c r="B53" s="31"/>
      <c r="C53" s="31"/>
      <c r="D53" s="1086"/>
      <c r="E53" s="1086"/>
      <c r="F53" s="1086"/>
      <c r="G53" s="1326" t="s">
        <v>2453</v>
      </c>
    </row>
    <row r="54" spans="1:7" s="1088" customFormat="1">
      <c r="A54" s="1121" t="s">
        <v>1494</v>
      </c>
      <c r="B54" s="1086"/>
      <c r="C54" s="1086"/>
      <c r="D54" s="1086"/>
      <c r="E54" s="1086"/>
      <c r="F54" s="1086"/>
      <c r="G54" s="1327" t="s">
        <v>1495</v>
      </c>
    </row>
    <row r="55" spans="1:7" s="1320" customFormat="1" ht="12.75" customHeight="1">
      <c r="A55" s="2025"/>
      <c r="B55" s="2025"/>
      <c r="C55" s="2025"/>
      <c r="D55" s="2025"/>
      <c r="E55" s="2025"/>
      <c r="F55" s="2025"/>
      <c r="G55" s="2025"/>
    </row>
    <row r="56" spans="1:7" ht="12.75" customHeight="1"/>
    <row r="57" spans="1:7" ht="12.75" customHeight="1"/>
    <row r="61" spans="1:7">
      <c r="A61" s="1313"/>
      <c r="B61" s="1146"/>
      <c r="C61" s="1146"/>
      <c r="D61" s="1146"/>
      <c r="E61" s="1146"/>
      <c r="F61" s="1146"/>
      <c r="G61" s="1146"/>
    </row>
    <row r="83" spans="1:7">
      <c r="A83" s="1156"/>
      <c r="B83" s="1146"/>
      <c r="C83" s="1146"/>
      <c r="D83" s="1146"/>
      <c r="E83" s="1146"/>
      <c r="F83" s="1146"/>
      <c r="G83" s="1146"/>
    </row>
    <row r="95" spans="1:7">
      <c r="A95" s="1156"/>
      <c r="B95" s="1146"/>
      <c r="C95" s="1146"/>
      <c r="D95" s="1146"/>
      <c r="E95" s="1146"/>
      <c r="F95" s="1146"/>
      <c r="G95" s="1146"/>
    </row>
  </sheetData>
  <mergeCells count="4">
    <mergeCell ref="E3:G3"/>
    <mergeCell ref="E4:G4"/>
    <mergeCell ref="E5:G5"/>
    <mergeCell ref="A55:G55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">
    <tabColor rgb="FFFFFF00"/>
  </sheetPr>
  <dimension ref="A1:G101"/>
  <sheetViews>
    <sheetView showGridLines="0" view="pageLayout" zoomScale="70" zoomScalePageLayoutView="70" workbookViewId="0">
      <selection activeCell="F15" sqref="F15"/>
    </sheetView>
  </sheetViews>
  <sheetFormatPr defaultColWidth="12.1796875" defaultRowHeight="14.5"/>
  <cols>
    <col min="1" max="1" width="35" style="112" customWidth="1"/>
    <col min="3" max="3" width="15.7265625" style="112" customWidth="1"/>
    <col min="4" max="4" width="13.7265625" style="113" customWidth="1"/>
    <col min="5" max="5" width="14.453125" style="113" customWidth="1"/>
    <col min="6" max="6" width="34.453125" style="112" customWidth="1"/>
    <col min="7" max="7" width="7.7265625" style="110" customWidth="1"/>
    <col min="8" max="11" width="12.1796875" style="112" customWidth="1"/>
    <col min="12" max="13" width="11" style="112" customWidth="1"/>
    <col min="14" max="18" width="14.453125" style="112" customWidth="1"/>
    <col min="19" max="19" width="37.26953125" style="112" customWidth="1"/>
    <col min="20" max="21" width="11" style="112" customWidth="1"/>
    <col min="22" max="31" width="9.81640625" style="112" customWidth="1"/>
    <col min="32" max="35" width="11" style="112" customWidth="1"/>
    <col min="36" max="36" width="14.453125" style="112" customWidth="1"/>
    <col min="37" max="37" width="4.1796875" style="112" customWidth="1"/>
    <col min="38" max="38" width="13.26953125" style="112" customWidth="1"/>
    <col min="39" max="39" width="28.1796875" style="112" customWidth="1"/>
    <col min="40" max="40" width="11" style="112" customWidth="1"/>
    <col min="41" max="41" width="14.453125" style="112" customWidth="1"/>
    <col min="42" max="42" width="4.1796875" style="112" customWidth="1"/>
    <col min="43" max="44" width="11" style="112" customWidth="1"/>
    <col min="45" max="45" width="14.453125" style="112" customWidth="1"/>
    <col min="46" max="46" width="4.1796875" style="112" customWidth="1"/>
    <col min="47" max="47" width="14.453125" style="112" customWidth="1"/>
    <col min="48" max="16384" width="12.1796875" style="112"/>
  </cols>
  <sheetData>
    <row r="1" spans="1:7" s="111" customFormat="1" ht="24.75" customHeight="1">
      <c r="A1" s="107" t="s">
        <v>230</v>
      </c>
      <c r="C1" s="107"/>
      <c r="D1" s="108"/>
      <c r="E1" s="108"/>
      <c r="F1" s="109" t="s">
        <v>231</v>
      </c>
      <c r="G1" s="110"/>
    </row>
    <row r="2" spans="1:7" ht="19" customHeight="1">
      <c r="F2" s="114"/>
    </row>
    <row r="3" spans="1:7" s="119" customFormat="1" ht="19" customHeight="1">
      <c r="A3" s="115" t="s">
        <v>232</v>
      </c>
      <c r="C3" s="115"/>
      <c r="D3" s="116"/>
      <c r="E3" s="116"/>
      <c r="F3" s="117" t="s">
        <v>233</v>
      </c>
      <c r="G3" s="118"/>
    </row>
    <row r="4" spans="1:7" s="119" customFormat="1" ht="19" customHeight="1">
      <c r="A4" s="120"/>
      <c r="C4" s="120"/>
      <c r="D4" s="108"/>
      <c r="E4" s="121"/>
      <c r="F4" s="122"/>
      <c r="G4" s="110"/>
    </row>
    <row r="5" spans="1:7" s="119" customFormat="1" ht="19" customHeight="1">
      <c r="D5" s="108"/>
      <c r="E5" s="108"/>
      <c r="F5" s="117"/>
      <c r="G5" s="110"/>
    </row>
    <row r="6" spans="1:7" ht="16.5" customHeight="1">
      <c r="A6" s="110"/>
      <c r="B6" s="123" t="s">
        <v>2309</v>
      </c>
      <c r="C6" s="123" t="str">
        <f>LEFT(D6,4)+1&amp;"-"&amp;RIGHT(D6,4)+1</f>
        <v>2021-2022</v>
      </c>
      <c r="D6" s="123" t="str">
        <f>LEFT(E6,4)+1&amp;"-"&amp;RIGHT(E6,4)+1</f>
        <v>2020-2021</v>
      </c>
      <c r="E6" s="123" t="s">
        <v>1567</v>
      </c>
      <c r="F6" s="124"/>
      <c r="G6" s="108"/>
    </row>
    <row r="7" spans="1:7" ht="18" customHeight="1">
      <c r="A7" s="125" t="s">
        <v>234</v>
      </c>
      <c r="C7" s="125"/>
      <c r="D7" s="112"/>
      <c r="E7" s="112"/>
      <c r="F7" s="126" t="s">
        <v>235</v>
      </c>
      <c r="G7" s="108"/>
    </row>
    <row r="8" spans="1:7" ht="6.75" customHeight="1">
      <c r="A8" s="125"/>
      <c r="C8" s="125"/>
      <c r="D8" s="112"/>
      <c r="E8" s="112"/>
      <c r="F8" s="127"/>
      <c r="G8" s="108"/>
    </row>
    <row r="9" spans="1:7" s="130" customFormat="1" ht="17.149999999999999" customHeight="1">
      <c r="A9" s="125" t="s">
        <v>236</v>
      </c>
      <c r="B9" s="130">
        <f>SUM(B10:B11)</f>
        <v>8280</v>
      </c>
      <c r="C9" s="128">
        <f>SUM(C10:C11)</f>
        <v>8131</v>
      </c>
      <c r="D9" s="128">
        <f>SUM(D10:D11)</f>
        <v>8022</v>
      </c>
      <c r="E9" s="128">
        <f>SUM(E10:E11)</f>
        <v>7890</v>
      </c>
      <c r="F9" s="129" t="s">
        <v>237</v>
      </c>
    </row>
    <row r="10" spans="1:7" ht="17.149999999999999" customHeight="1">
      <c r="A10" s="133" t="s">
        <v>238</v>
      </c>
      <c r="B10" s="112">
        <v>4060</v>
      </c>
      <c r="C10" s="112">
        <v>3887</v>
      </c>
      <c r="D10" s="112">
        <v>3772</v>
      </c>
      <c r="E10" s="112">
        <v>3617</v>
      </c>
      <c r="F10" s="134" t="s">
        <v>239</v>
      </c>
      <c r="G10" s="131"/>
    </row>
    <row r="11" spans="1:7" ht="17.149999999999999" customHeight="1">
      <c r="A11" s="133" t="s">
        <v>240</v>
      </c>
      <c r="B11" s="112">
        <v>4220</v>
      </c>
      <c r="C11" s="112">
        <v>4244</v>
      </c>
      <c r="D11" s="112">
        <v>4250</v>
      </c>
      <c r="E11" s="112">
        <v>4273</v>
      </c>
      <c r="F11" s="134" t="s">
        <v>241</v>
      </c>
      <c r="G11" s="131"/>
    </row>
    <row r="12" spans="1:7" s="130" customFormat="1" ht="17.149999999999999" customHeight="1">
      <c r="A12" s="125" t="s">
        <v>243</v>
      </c>
      <c r="B12" s="130">
        <v>13112</v>
      </c>
      <c r="C12" s="130">
        <v>13157</v>
      </c>
      <c r="D12" s="130">
        <v>13132</v>
      </c>
      <c r="E12" s="130">
        <v>13153</v>
      </c>
      <c r="F12" s="127" t="s">
        <v>244</v>
      </c>
      <c r="G12" s="135"/>
    </row>
    <row r="13" spans="1:7" ht="17.149999999999999" customHeight="1">
      <c r="B13" s="112"/>
      <c r="D13" s="112"/>
      <c r="E13" s="112"/>
    </row>
    <row r="14" spans="1:7" s="130" customFormat="1" ht="17.149999999999999" customHeight="1">
      <c r="A14" s="139" t="s">
        <v>245</v>
      </c>
      <c r="B14" s="130">
        <v>94788</v>
      </c>
      <c r="C14" s="130">
        <v>93690</v>
      </c>
      <c r="D14" s="130">
        <v>92882</v>
      </c>
      <c r="E14" s="130">
        <v>91888</v>
      </c>
      <c r="F14" s="129" t="s">
        <v>246</v>
      </c>
      <c r="G14" s="131"/>
    </row>
    <row r="15" spans="1:7" ht="10" customHeight="1">
      <c r="A15" s="133"/>
      <c r="D15" s="112"/>
      <c r="E15" s="112"/>
      <c r="F15" s="134"/>
      <c r="G15" s="131"/>
    </row>
    <row r="16" spans="1:7" s="130" customFormat="1" ht="17.149999999999999" customHeight="1">
      <c r="A16" s="140" t="s">
        <v>247</v>
      </c>
      <c r="B16" s="130">
        <v>139791.41</v>
      </c>
      <c r="C16" s="130">
        <v>138175</v>
      </c>
      <c r="D16" s="130">
        <v>136846</v>
      </c>
      <c r="E16" s="130">
        <v>136336</v>
      </c>
      <c r="F16" s="141" t="s">
        <v>248</v>
      </c>
      <c r="G16" s="131"/>
    </row>
    <row r="17" spans="1:7" ht="10" customHeight="1">
      <c r="A17" s="125"/>
      <c r="B17" s="112"/>
      <c r="D17" s="112"/>
      <c r="E17" s="112"/>
      <c r="F17" s="134"/>
      <c r="G17" s="131"/>
    </row>
    <row r="18" spans="1:7" s="130" customFormat="1" ht="17.149999999999999" customHeight="1">
      <c r="A18" s="139" t="s">
        <v>249</v>
      </c>
      <c r="B18" s="130">
        <v>3849133</v>
      </c>
      <c r="C18" s="130">
        <v>3874598</v>
      </c>
      <c r="D18" s="130">
        <v>3814438</v>
      </c>
      <c r="E18" s="130">
        <v>3727271</v>
      </c>
      <c r="F18" s="129" t="s">
        <v>250</v>
      </c>
      <c r="G18" s="131"/>
    </row>
    <row r="19" spans="1:7" s="130" customFormat="1" ht="21" customHeight="1">
      <c r="A19" s="133" t="s">
        <v>251</v>
      </c>
      <c r="B19" s="112">
        <v>1849255</v>
      </c>
      <c r="C19" s="112">
        <v>1859361</v>
      </c>
      <c r="D19" s="112">
        <v>1829117</v>
      </c>
      <c r="E19" s="112">
        <v>1784854</v>
      </c>
      <c r="F19" s="134" t="s">
        <v>252</v>
      </c>
      <c r="G19" s="135"/>
    </row>
    <row r="20" spans="1:7" s="130" customFormat="1" ht="17.149999999999999" customHeight="1">
      <c r="A20" s="139" t="s">
        <v>253</v>
      </c>
      <c r="B20" s="130">
        <v>570442</v>
      </c>
      <c r="C20" s="130">
        <v>611007</v>
      </c>
      <c r="D20" s="130">
        <v>594192</v>
      </c>
      <c r="E20" s="130">
        <v>587490</v>
      </c>
      <c r="F20" s="127" t="s">
        <v>254</v>
      </c>
      <c r="G20" s="135"/>
    </row>
    <row r="21" spans="1:7" ht="19.5" customHeight="1">
      <c r="A21" s="133" t="s">
        <v>251</v>
      </c>
      <c r="B21" s="112">
        <v>281762</v>
      </c>
      <c r="C21" s="112">
        <v>301235</v>
      </c>
      <c r="D21" s="112">
        <v>290072</v>
      </c>
      <c r="E21" s="112">
        <v>289102</v>
      </c>
      <c r="F21" s="134" t="s">
        <v>252</v>
      </c>
      <c r="G21" s="131"/>
    </row>
    <row r="22" spans="1:7" s="130" customFormat="1" ht="17.149999999999999" customHeight="1">
      <c r="A22" s="142" t="s">
        <v>255</v>
      </c>
      <c r="B22" s="130">
        <v>633493</v>
      </c>
      <c r="C22" s="130">
        <v>603349</v>
      </c>
      <c r="D22" s="130">
        <v>570487</v>
      </c>
      <c r="E22" s="130">
        <v>560602</v>
      </c>
      <c r="F22" s="127" t="s">
        <v>256</v>
      </c>
      <c r="G22" s="135"/>
    </row>
    <row r="23" spans="1:7" ht="17.149999999999999" customHeight="1">
      <c r="A23" s="133" t="s">
        <v>251</v>
      </c>
      <c r="B23" s="112">
        <v>306095</v>
      </c>
      <c r="C23" s="112">
        <v>291360</v>
      </c>
      <c r="D23" s="112">
        <v>274720</v>
      </c>
      <c r="E23" s="112">
        <v>268854</v>
      </c>
      <c r="F23" s="134" t="s">
        <v>252</v>
      </c>
      <c r="G23" s="131"/>
    </row>
    <row r="24" spans="1:7" s="130" customFormat="1" ht="10" customHeight="1">
      <c r="A24" s="125"/>
      <c r="F24" s="127"/>
      <c r="G24" s="131"/>
    </row>
    <row r="25" spans="1:7" s="130" customFormat="1" ht="17.149999999999999" customHeight="1">
      <c r="A25" s="125" t="s">
        <v>257</v>
      </c>
      <c r="B25" s="130">
        <v>144088</v>
      </c>
      <c r="C25" s="130">
        <v>141529</v>
      </c>
      <c r="D25" s="130">
        <v>140126</v>
      </c>
      <c r="E25" s="130">
        <v>138057</v>
      </c>
      <c r="F25" s="129" t="s">
        <v>258</v>
      </c>
      <c r="G25" s="131"/>
    </row>
    <row r="26" spans="1:7" ht="17.149999999999999" customHeight="1">
      <c r="A26" s="133" t="s">
        <v>251</v>
      </c>
      <c r="B26" s="112">
        <v>82149</v>
      </c>
      <c r="C26" s="112">
        <v>78742</v>
      </c>
      <c r="D26" s="112">
        <v>76545</v>
      </c>
      <c r="E26" s="112">
        <v>73416</v>
      </c>
      <c r="F26" s="134" t="s">
        <v>252</v>
      </c>
      <c r="G26" s="131"/>
    </row>
    <row r="27" spans="1:7" ht="10" customHeight="1">
      <c r="A27" s="133"/>
      <c r="D27" s="112"/>
      <c r="E27" s="112"/>
      <c r="F27" s="134"/>
      <c r="G27" s="131"/>
    </row>
    <row r="28" spans="1:7" ht="10" customHeight="1">
      <c r="A28" s="133"/>
      <c r="D28" s="112"/>
      <c r="E28" s="112"/>
      <c r="F28" s="134"/>
      <c r="G28" s="131"/>
    </row>
    <row r="29" spans="1:7" s="130" customFormat="1" ht="17.149999999999999" customHeight="1">
      <c r="A29" s="125" t="s">
        <v>259</v>
      </c>
      <c r="F29" s="129" t="s">
        <v>260</v>
      </c>
      <c r="G29" s="112"/>
    </row>
    <row r="30" spans="1:7" s="130" customFormat="1" ht="10" customHeight="1">
      <c r="A30" s="125"/>
      <c r="F30" s="129"/>
      <c r="G30" s="112"/>
    </row>
    <row r="31" spans="1:7" s="110" customFormat="1" ht="17.149999999999999" customHeight="1">
      <c r="A31" s="125" t="s">
        <v>236</v>
      </c>
      <c r="B31" s="128">
        <f>SUM(B32:B33)</f>
        <v>5124</v>
      </c>
      <c r="C31" s="128">
        <f>SUM(C32:C33)</f>
        <v>5011</v>
      </c>
      <c r="D31" s="128">
        <f>SUM(D32:D33)</f>
        <v>4936</v>
      </c>
      <c r="E31" s="128">
        <f>SUM(E32:E33)</f>
        <v>4829</v>
      </c>
      <c r="F31" s="129" t="s">
        <v>237</v>
      </c>
      <c r="G31" s="131"/>
    </row>
    <row r="32" spans="1:7" ht="17.149999999999999" customHeight="1">
      <c r="A32" s="133" t="s">
        <v>238</v>
      </c>
      <c r="B32" s="112">
        <v>1022</v>
      </c>
      <c r="C32" s="112">
        <v>889</v>
      </c>
      <c r="D32" s="112">
        <v>809</v>
      </c>
      <c r="E32" s="112">
        <v>677</v>
      </c>
      <c r="F32" s="134" t="s">
        <v>239</v>
      </c>
      <c r="G32" s="131"/>
    </row>
    <row r="33" spans="1:7" ht="17.149999999999999" customHeight="1">
      <c r="A33" s="133" t="s">
        <v>240</v>
      </c>
      <c r="B33" s="112">
        <v>4102</v>
      </c>
      <c r="C33" s="112">
        <v>4122</v>
      </c>
      <c r="D33" s="112">
        <v>4127</v>
      </c>
      <c r="E33" s="112">
        <v>4152</v>
      </c>
      <c r="F33" s="134" t="s">
        <v>241</v>
      </c>
      <c r="G33" s="131"/>
    </row>
    <row r="34" spans="1:7" s="130" customFormat="1" ht="17.149999999999999" customHeight="1">
      <c r="A34" s="125" t="s">
        <v>243</v>
      </c>
      <c r="B34" s="130">
        <v>12921</v>
      </c>
      <c r="C34" s="130">
        <v>12964</v>
      </c>
      <c r="D34" s="130">
        <v>12941</v>
      </c>
      <c r="E34" s="130">
        <v>12963</v>
      </c>
      <c r="F34" s="127" t="s">
        <v>244</v>
      </c>
      <c r="G34" s="135"/>
    </row>
    <row r="35" spans="1:7" s="130" customFormat="1" ht="10" customHeight="1">
      <c r="A35" s="110"/>
      <c r="F35" s="129"/>
      <c r="G35" s="131"/>
    </row>
    <row r="36" spans="1:7" s="130" customFormat="1" ht="17.149999999999999" customHeight="1">
      <c r="A36" s="139" t="s">
        <v>245</v>
      </c>
      <c r="B36" s="130">
        <v>57169</v>
      </c>
      <c r="C36" s="130">
        <v>56577</v>
      </c>
      <c r="D36" s="130">
        <v>56018</v>
      </c>
      <c r="E36" s="130">
        <v>55537</v>
      </c>
      <c r="F36" s="129" t="s">
        <v>246</v>
      </c>
      <c r="G36" s="131"/>
    </row>
    <row r="37" spans="1:7" ht="10" customHeight="1">
      <c r="A37" s="133"/>
      <c r="B37" s="112"/>
      <c r="D37" s="112"/>
      <c r="E37" s="112"/>
      <c r="F37" s="134"/>
      <c r="G37" s="131"/>
    </row>
    <row r="38" spans="1:7" s="130" customFormat="1" ht="17.149999999999999" customHeight="1">
      <c r="A38" s="143" t="s">
        <v>261</v>
      </c>
      <c r="B38" s="130">
        <v>86178.75</v>
      </c>
      <c r="C38" s="130">
        <v>84787</v>
      </c>
      <c r="D38" s="130">
        <v>84528</v>
      </c>
      <c r="E38" s="130">
        <v>85228</v>
      </c>
      <c r="F38" s="129" t="s">
        <v>248</v>
      </c>
      <c r="G38" s="131"/>
    </row>
    <row r="39" spans="1:7" ht="10" customHeight="1">
      <c r="A39" s="144"/>
      <c r="B39" s="112"/>
      <c r="D39" s="112"/>
      <c r="E39" s="112"/>
      <c r="F39" s="134"/>
      <c r="G39" s="131"/>
    </row>
    <row r="40" spans="1:7" s="130" customFormat="1" ht="17.149999999999999" customHeight="1">
      <c r="A40" s="125" t="s">
        <v>249</v>
      </c>
      <c r="B40" s="130">
        <v>2112342</v>
      </c>
      <c r="C40" s="130">
        <v>2130842</v>
      </c>
      <c r="D40" s="130">
        <v>2083216</v>
      </c>
      <c r="E40" s="130">
        <v>2067062</v>
      </c>
      <c r="F40" s="129" t="s">
        <v>250</v>
      </c>
      <c r="G40" s="131"/>
    </row>
    <row r="41" spans="1:7" s="130" customFormat="1" ht="17.149999999999999" customHeight="1">
      <c r="A41" s="133" t="s">
        <v>251</v>
      </c>
      <c r="B41" s="112">
        <v>1009588</v>
      </c>
      <c r="C41" s="112">
        <v>1017360</v>
      </c>
      <c r="D41" s="112">
        <v>993612</v>
      </c>
      <c r="E41" s="112">
        <v>985625</v>
      </c>
      <c r="F41" s="134" t="s">
        <v>252</v>
      </c>
      <c r="G41" s="135"/>
    </row>
    <row r="42" spans="1:7" s="130" customFormat="1" ht="17.149999999999999" customHeight="1">
      <c r="A42" s="142" t="s">
        <v>262</v>
      </c>
      <c r="B42" s="130">
        <v>317078</v>
      </c>
      <c r="C42" s="130">
        <v>341415</v>
      </c>
      <c r="D42" s="130">
        <v>321312</v>
      </c>
      <c r="E42" s="130">
        <v>331415</v>
      </c>
      <c r="F42" s="127" t="s">
        <v>254</v>
      </c>
      <c r="G42" s="135"/>
    </row>
    <row r="43" spans="1:7" ht="17.149999999999999" customHeight="1">
      <c r="A43" s="133" t="s">
        <v>251</v>
      </c>
      <c r="B43" s="112">
        <v>156077</v>
      </c>
      <c r="C43" s="112">
        <v>167903</v>
      </c>
      <c r="D43" s="112">
        <v>156275</v>
      </c>
      <c r="E43" s="112">
        <v>162760</v>
      </c>
      <c r="F43" s="134" t="s">
        <v>252</v>
      </c>
      <c r="G43" s="131"/>
    </row>
    <row r="44" spans="1:7" s="130" customFormat="1" ht="17.149999999999999" customHeight="1">
      <c r="A44" s="142" t="s">
        <v>255</v>
      </c>
      <c r="B44" s="130">
        <v>332859</v>
      </c>
      <c r="C44" s="130">
        <v>318591</v>
      </c>
      <c r="D44" s="130">
        <v>297607</v>
      </c>
      <c r="E44" s="130">
        <v>295800</v>
      </c>
      <c r="F44" s="127" t="s">
        <v>256</v>
      </c>
      <c r="G44" s="135"/>
    </row>
    <row r="45" spans="1:7" ht="17.149999999999999" customHeight="1">
      <c r="A45" s="133" t="s">
        <v>251</v>
      </c>
      <c r="B45" s="112">
        <v>160757</v>
      </c>
      <c r="C45" s="112">
        <v>153498</v>
      </c>
      <c r="D45" s="112">
        <v>142331</v>
      </c>
      <c r="E45" s="112">
        <v>141428</v>
      </c>
      <c r="F45" s="134" t="s">
        <v>252</v>
      </c>
      <c r="G45" s="131"/>
    </row>
    <row r="46" spans="1:7" ht="10" customHeight="1">
      <c r="A46" s="110"/>
      <c r="B46" s="112"/>
      <c r="D46" s="112"/>
      <c r="E46" s="112"/>
      <c r="F46" s="127"/>
      <c r="G46" s="131"/>
    </row>
    <row r="47" spans="1:7" s="130" customFormat="1" ht="17.149999999999999" customHeight="1">
      <c r="A47" s="125" t="s">
        <v>257</v>
      </c>
      <c r="B47" s="130">
        <v>89509</v>
      </c>
      <c r="C47" s="130">
        <v>86888</v>
      </c>
      <c r="D47" s="130">
        <v>86965</v>
      </c>
      <c r="E47" s="130">
        <v>87286</v>
      </c>
      <c r="F47" s="129" t="s">
        <v>258</v>
      </c>
      <c r="G47" s="131"/>
    </row>
    <row r="48" spans="1:7" ht="17.149999999999999" customHeight="1">
      <c r="A48" s="133" t="s">
        <v>251</v>
      </c>
      <c r="B48" s="112">
        <v>47208</v>
      </c>
      <c r="C48" s="112">
        <v>44286</v>
      </c>
      <c r="D48" s="112">
        <v>43436</v>
      </c>
      <c r="E48" s="112">
        <v>41970</v>
      </c>
      <c r="F48" s="134" t="s">
        <v>252</v>
      </c>
      <c r="G48" s="131"/>
    </row>
    <row r="49" spans="1:7" s="110" customFormat="1" ht="13">
      <c r="D49" s="145"/>
      <c r="E49" s="146"/>
      <c r="F49" s="124"/>
    </row>
    <row r="50" spans="1:7" s="130" customFormat="1" ht="13" customHeight="1">
      <c r="A50" s="147" t="s">
        <v>263</v>
      </c>
      <c r="C50" s="147"/>
      <c r="E50" s="108"/>
      <c r="F50" s="110"/>
      <c r="G50" s="110"/>
    </row>
    <row r="51" spans="1:7" s="110" customFormat="1" ht="13">
      <c r="D51" s="148"/>
      <c r="E51" s="148"/>
      <c r="F51" s="138"/>
    </row>
    <row r="52" spans="1:7" s="110" customFormat="1" ht="13">
      <c r="D52" s="148"/>
      <c r="E52" s="148"/>
      <c r="F52" s="114"/>
    </row>
    <row r="53" spans="1:7">
      <c r="A53" s="149"/>
      <c r="C53" s="149"/>
      <c r="F53" s="114"/>
    </row>
    <row r="54" spans="1:7" ht="12.65" customHeight="1">
      <c r="A54" s="149"/>
      <c r="C54" s="149"/>
      <c r="F54" s="114"/>
    </row>
    <row r="55" spans="1:7" ht="10.5" customHeight="1">
      <c r="A55" s="149"/>
      <c r="C55" s="149"/>
      <c r="F55" s="114"/>
    </row>
    <row r="56" spans="1:7" s="110" customFormat="1" ht="12" customHeight="1">
      <c r="D56" s="148"/>
      <c r="E56" s="148"/>
      <c r="F56" s="114"/>
    </row>
    <row r="57" spans="1:7" s="110" customFormat="1" ht="12" customHeight="1">
      <c r="D57" s="148"/>
      <c r="E57" s="148"/>
      <c r="F57" s="114"/>
    </row>
    <row r="58" spans="1:7" ht="13.5" customHeight="1">
      <c r="A58" s="149"/>
      <c r="C58" s="149"/>
    </row>
    <row r="59" spans="1:7" ht="13.5" customHeight="1">
      <c r="A59" s="149"/>
      <c r="C59" s="149"/>
    </row>
    <row r="60" spans="1:7" ht="12.75" customHeight="1">
      <c r="A60" s="31" t="s">
        <v>1873</v>
      </c>
      <c r="C60" s="31"/>
      <c r="D60" s="31"/>
      <c r="E60" s="31"/>
      <c r="F60" s="32" t="s">
        <v>1872</v>
      </c>
    </row>
    <row r="61" spans="1:7" ht="12.75" customHeight="1"/>
    <row r="62" spans="1:7" ht="12.75" customHeight="1">
      <c r="A62" s="149"/>
      <c r="C62" s="149"/>
    </row>
    <row r="64" spans="1:7" ht="12.75" customHeight="1">
      <c r="A64" s="150"/>
      <c r="C64" s="150"/>
      <c r="F64" s="110"/>
    </row>
    <row r="66" spans="4:7" ht="12.75" customHeight="1"/>
    <row r="67" spans="4:7" ht="12.75" customHeight="1"/>
    <row r="68" spans="4:7" ht="12.75" customHeight="1"/>
    <row r="80" spans="4:7">
      <c r="D80" s="112"/>
      <c r="E80" s="112"/>
      <c r="G80" s="112"/>
    </row>
    <row r="81" spans="4:7">
      <c r="D81" s="112"/>
      <c r="E81" s="112"/>
      <c r="G81" s="112"/>
    </row>
    <row r="82" spans="4:7">
      <c r="D82" s="112"/>
      <c r="E82" s="112"/>
      <c r="G82" s="112"/>
    </row>
    <row r="83" spans="4:7">
      <c r="D83" s="112"/>
      <c r="E83" s="112"/>
      <c r="G83" s="112"/>
    </row>
    <row r="84" spans="4:7">
      <c r="D84" s="112"/>
      <c r="E84" s="112"/>
      <c r="G84" s="112"/>
    </row>
    <row r="85" spans="4:7">
      <c r="D85" s="112"/>
      <c r="E85" s="112"/>
      <c r="G85" s="112"/>
    </row>
    <row r="86" spans="4:7">
      <c r="D86" s="112"/>
      <c r="E86" s="112"/>
      <c r="G86" s="112"/>
    </row>
    <row r="87" spans="4:7">
      <c r="D87" s="112"/>
      <c r="E87" s="112"/>
      <c r="G87" s="112"/>
    </row>
    <row r="88" spans="4:7">
      <c r="D88" s="112"/>
      <c r="E88" s="112"/>
      <c r="G88" s="112"/>
    </row>
    <row r="89" spans="4:7">
      <c r="D89" s="112"/>
      <c r="E89" s="112"/>
      <c r="G89" s="112"/>
    </row>
    <row r="90" spans="4:7">
      <c r="D90" s="112"/>
      <c r="E90" s="112"/>
      <c r="G90" s="112"/>
    </row>
    <row r="91" spans="4:7">
      <c r="D91" s="112"/>
      <c r="E91" s="112"/>
      <c r="G91" s="112"/>
    </row>
    <row r="92" spans="4:7">
      <c r="D92" s="112"/>
      <c r="E92" s="112"/>
      <c r="G92" s="112"/>
    </row>
    <row r="93" spans="4:7">
      <c r="D93" s="112"/>
      <c r="E93" s="112"/>
      <c r="G93" s="112"/>
    </row>
    <row r="94" spans="4:7">
      <c r="D94" s="112"/>
      <c r="E94" s="112"/>
      <c r="G94" s="112"/>
    </row>
    <row r="95" spans="4:7">
      <c r="D95" s="112"/>
      <c r="E95" s="112"/>
      <c r="G95" s="112"/>
    </row>
    <row r="96" spans="4:7">
      <c r="D96" s="112"/>
      <c r="E96" s="112"/>
      <c r="G96" s="112"/>
    </row>
    <row r="97" spans="4:7">
      <c r="D97" s="112"/>
      <c r="E97" s="112"/>
      <c r="G97" s="112"/>
    </row>
    <row r="98" spans="4:7">
      <c r="D98" s="112"/>
      <c r="E98" s="112"/>
      <c r="G98" s="112"/>
    </row>
    <row r="99" spans="4:7">
      <c r="D99" s="112"/>
      <c r="E99" s="112"/>
      <c r="G99" s="112"/>
    </row>
    <row r="100" spans="4:7">
      <c r="D100" s="112"/>
      <c r="E100" s="112"/>
      <c r="G100" s="112"/>
    </row>
    <row r="101" spans="4:7">
      <c r="D101" s="112"/>
      <c r="E101" s="112"/>
      <c r="G101" s="112"/>
    </row>
  </sheetData>
  <pageMargins left="0.78740157480314965" right="0.3828125" top="1.1811023622047245" bottom="0.98425196850393704" header="0.51181102362204722" footer="0.51181102362204722"/>
  <pageSetup paperSize="9" scale="7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37">
    <tabColor rgb="FFFFFF00"/>
  </sheetPr>
  <dimension ref="A1:H276"/>
  <sheetViews>
    <sheetView showGridLines="0" view="pageLayout" topLeftCell="A37" zoomScale="70" zoomScalePageLayoutView="70" workbookViewId="0">
      <selection activeCell="F15" sqref="F15"/>
    </sheetView>
  </sheetViews>
  <sheetFormatPr defaultColWidth="11" defaultRowHeight="13"/>
  <cols>
    <col min="1" max="1" width="30.7265625" style="152" customWidth="1"/>
    <col min="2" max="2" width="11.81640625" style="152" customWidth="1"/>
    <col min="3" max="3" width="10.7265625" style="152" customWidth="1"/>
    <col min="4" max="4" width="14.453125" style="152" customWidth="1"/>
    <col min="5" max="5" width="12.7265625" style="152" customWidth="1"/>
    <col min="6" max="6" width="31.7265625" style="152" customWidth="1"/>
    <col min="7" max="7" width="11.453125" style="131" customWidth="1"/>
    <col min="8" max="8" width="14" style="152" hidden="1" customWidth="1"/>
    <col min="9" max="12" width="14.453125" style="152" customWidth="1"/>
    <col min="13" max="19" width="11" style="152" customWidth="1"/>
    <col min="20" max="29" width="9.81640625" style="152" customWidth="1"/>
    <col min="30" max="33" width="11" style="152" customWidth="1"/>
    <col min="34" max="34" width="14.453125" style="152" customWidth="1"/>
    <col min="35" max="35" width="4.1796875" style="152" customWidth="1"/>
    <col min="36" max="36" width="13.26953125" style="152" customWidth="1"/>
    <col min="37" max="37" width="28.1796875" style="152" customWidth="1"/>
    <col min="38" max="38" width="11" style="152" customWidth="1"/>
    <col min="39" max="39" width="14.453125" style="152" customWidth="1"/>
    <col min="40" max="40" width="4.1796875" style="152" customWidth="1"/>
    <col min="41" max="42" width="11" style="152" customWidth="1"/>
    <col min="43" max="43" width="14.453125" style="152" customWidth="1"/>
    <col min="44" max="44" width="4.1796875" style="152" customWidth="1"/>
    <col min="45" max="45" width="14.453125" style="152" customWidth="1"/>
    <col min="46" max="16384" width="11" style="152"/>
  </cols>
  <sheetData>
    <row r="1" spans="1:8" ht="24.75" customHeight="1">
      <c r="A1" s="151" t="s">
        <v>230</v>
      </c>
      <c r="F1" s="153" t="s">
        <v>231</v>
      </c>
    </row>
    <row r="2" spans="1:8" ht="19" customHeight="1">
      <c r="F2" s="154"/>
    </row>
    <row r="3" spans="1:8" ht="20">
      <c r="A3" s="155" t="s">
        <v>2312</v>
      </c>
      <c r="C3" s="156"/>
      <c r="D3" s="157"/>
      <c r="E3" s="158"/>
      <c r="F3" s="192" t="s">
        <v>2311</v>
      </c>
    </row>
    <row r="4" spans="1:8" ht="19" customHeight="1">
      <c r="A4" s="160" t="s">
        <v>2313</v>
      </c>
      <c r="F4" s="159" t="s">
        <v>264</v>
      </c>
    </row>
    <row r="5" spans="1:8" ht="19" customHeight="1">
      <c r="A5" s="161"/>
      <c r="B5" s="161"/>
      <c r="C5" s="161"/>
      <c r="D5" s="161"/>
      <c r="E5" s="161"/>
      <c r="F5" s="154"/>
    </row>
    <row r="6" spans="1:8" ht="16.5" customHeight="1">
      <c r="A6" s="105" t="s">
        <v>2309</v>
      </c>
      <c r="B6" s="1878" t="s">
        <v>1730</v>
      </c>
      <c r="C6" s="1878"/>
      <c r="D6" s="1880" t="s">
        <v>1727</v>
      </c>
      <c r="E6" s="1880"/>
      <c r="F6" s="17" t="s">
        <v>2310</v>
      </c>
    </row>
    <row r="7" spans="1:8" ht="13" customHeight="1">
      <c r="A7" s="162"/>
      <c r="B7" s="1878" t="s">
        <v>1729</v>
      </c>
      <c r="C7" s="1878"/>
      <c r="D7" s="1879" t="s">
        <v>1728</v>
      </c>
      <c r="E7" s="1879"/>
      <c r="F7" s="162"/>
      <c r="H7" s="163"/>
    </row>
    <row r="8" spans="1:8" ht="15.5">
      <c r="A8" s="90"/>
      <c r="B8" s="164" t="s">
        <v>267</v>
      </c>
      <c r="C8" s="165" t="s">
        <v>268</v>
      </c>
      <c r="D8" s="164" t="s">
        <v>269</v>
      </c>
      <c r="E8" s="165" t="s">
        <v>268</v>
      </c>
      <c r="F8" s="166"/>
      <c r="H8" s="163"/>
    </row>
    <row r="9" spans="1:8" ht="13" customHeight="1">
      <c r="A9" s="167"/>
      <c r="B9" s="168" t="s">
        <v>270</v>
      </c>
      <c r="C9" s="169" t="s">
        <v>2515</v>
      </c>
      <c r="D9" s="168" t="s">
        <v>270</v>
      </c>
      <c r="E9" s="169" t="s">
        <v>2515</v>
      </c>
      <c r="F9" s="170"/>
      <c r="G9" s="171"/>
      <c r="H9" s="1233"/>
    </row>
    <row r="10" spans="1:8" ht="8.15" customHeight="1">
      <c r="B10" s="172"/>
      <c r="C10" s="173"/>
      <c r="D10" s="172"/>
      <c r="E10" s="173"/>
      <c r="H10" s="131"/>
    </row>
    <row r="11" spans="1:8" s="175" customFormat="1" ht="17.149999999999999" customHeight="1">
      <c r="A11" s="48" t="s">
        <v>36</v>
      </c>
      <c r="B11" s="174">
        <f>SUM(B12:B19)</f>
        <v>930</v>
      </c>
      <c r="C11" s="174">
        <f>SUM(C12:C19)</f>
        <v>576</v>
      </c>
      <c r="D11" s="174">
        <f>SUM(D12:D19)</f>
        <v>1587</v>
      </c>
      <c r="E11" s="174">
        <f>SUM(E12:E19)</f>
        <v>1566</v>
      </c>
      <c r="F11" s="50" t="s">
        <v>37</v>
      </c>
      <c r="G11" s="131"/>
      <c r="H11" s="131"/>
    </row>
    <row r="12" spans="1:8" ht="17.149999999999999" customHeight="1">
      <c r="A12" s="51" t="s">
        <v>38</v>
      </c>
      <c r="B12" s="52">
        <v>151</v>
      </c>
      <c r="C12" s="52">
        <v>109</v>
      </c>
      <c r="D12" s="52">
        <v>331</v>
      </c>
      <c r="E12" s="52">
        <v>326</v>
      </c>
      <c r="F12" s="53" t="s">
        <v>39</v>
      </c>
      <c r="G12" s="176"/>
      <c r="H12" s="176"/>
    </row>
    <row r="13" spans="1:8" ht="17.149999999999999" customHeight="1">
      <c r="A13" s="51" t="s">
        <v>40</v>
      </c>
      <c r="B13" s="52">
        <v>158</v>
      </c>
      <c r="C13" s="52">
        <v>146</v>
      </c>
      <c r="D13" s="52">
        <v>435</v>
      </c>
      <c r="E13" s="52">
        <v>433</v>
      </c>
      <c r="F13" s="53" t="s">
        <v>41</v>
      </c>
      <c r="G13" s="176"/>
      <c r="H13" s="176"/>
    </row>
    <row r="14" spans="1:8" ht="17.149999999999999" customHeight="1">
      <c r="A14" s="54" t="s">
        <v>42</v>
      </c>
      <c r="B14" s="52">
        <v>41</v>
      </c>
      <c r="C14" s="52">
        <v>41</v>
      </c>
      <c r="D14" s="52">
        <v>89</v>
      </c>
      <c r="E14" s="52">
        <v>89</v>
      </c>
      <c r="F14" s="53" t="s">
        <v>43</v>
      </c>
      <c r="G14" s="177"/>
      <c r="H14" s="177"/>
    </row>
    <row r="15" spans="1:8" ht="17.149999999999999" customHeight="1">
      <c r="A15" s="55" t="s">
        <v>44</v>
      </c>
      <c r="B15" s="52">
        <v>145</v>
      </c>
      <c r="C15" s="52">
        <v>88</v>
      </c>
      <c r="D15" s="52">
        <v>230</v>
      </c>
      <c r="E15" s="52">
        <v>230</v>
      </c>
      <c r="F15" s="53" t="s">
        <v>45</v>
      </c>
      <c r="G15" s="176"/>
      <c r="H15" s="176"/>
    </row>
    <row r="16" spans="1:8" ht="17.149999999999999" customHeight="1">
      <c r="A16" s="55" t="s">
        <v>46</v>
      </c>
      <c r="B16" s="52">
        <v>92</v>
      </c>
      <c r="C16" s="52">
        <v>80</v>
      </c>
      <c r="D16" s="52">
        <v>199</v>
      </c>
      <c r="E16" s="52">
        <v>199</v>
      </c>
      <c r="F16" s="53" t="s">
        <v>47</v>
      </c>
      <c r="G16" s="176"/>
      <c r="H16" s="176"/>
    </row>
    <row r="17" spans="1:8" ht="17.149999999999999" customHeight="1">
      <c r="A17" s="55" t="s">
        <v>48</v>
      </c>
      <c r="B17" s="52">
        <v>170</v>
      </c>
      <c r="C17" s="52">
        <v>27</v>
      </c>
      <c r="D17" s="52">
        <v>66</v>
      </c>
      <c r="E17" s="52">
        <v>62</v>
      </c>
      <c r="F17" s="53" t="s">
        <v>49</v>
      </c>
      <c r="G17" s="176"/>
      <c r="H17" s="176"/>
    </row>
    <row r="18" spans="1:8" ht="17.149999999999999" customHeight="1">
      <c r="A18" s="55" t="s">
        <v>50</v>
      </c>
      <c r="B18" s="52">
        <v>132</v>
      </c>
      <c r="C18" s="52">
        <v>77</v>
      </c>
      <c r="D18" s="52">
        <v>220</v>
      </c>
      <c r="E18" s="52">
        <v>214</v>
      </c>
      <c r="F18" s="53" t="s">
        <v>51</v>
      </c>
      <c r="G18" s="177"/>
      <c r="H18" s="177"/>
    </row>
    <row r="19" spans="1:8" ht="17.149999999999999" customHeight="1">
      <c r="A19" s="55" t="s">
        <v>52</v>
      </c>
      <c r="B19" s="52">
        <v>41</v>
      </c>
      <c r="C19" s="52">
        <v>8</v>
      </c>
      <c r="D19" s="52">
        <v>17</v>
      </c>
      <c r="E19" s="52">
        <v>13</v>
      </c>
      <c r="F19" s="53" t="s">
        <v>53</v>
      </c>
      <c r="G19" s="176"/>
      <c r="H19" s="176"/>
    </row>
    <row r="20" spans="1:8" ht="17.149999999999999" customHeight="1">
      <c r="A20" s="56" t="s">
        <v>54</v>
      </c>
      <c r="B20" s="174">
        <f>SUM(B21:B28)</f>
        <v>678</v>
      </c>
      <c r="C20" s="174">
        <f>SUM(C21:C28)</f>
        <v>342</v>
      </c>
      <c r="D20" s="174">
        <f>SUM(D21:D28)</f>
        <v>1041</v>
      </c>
      <c r="E20" s="174">
        <f>SUM(E21:E28)</f>
        <v>1024</v>
      </c>
      <c r="F20" s="57" t="s">
        <v>55</v>
      </c>
      <c r="G20" s="176"/>
      <c r="H20" s="176"/>
    </row>
    <row r="21" spans="1:8" ht="17.149999999999999" customHeight="1">
      <c r="A21" s="51" t="s">
        <v>56</v>
      </c>
      <c r="B21" s="52">
        <v>80</v>
      </c>
      <c r="C21" s="52">
        <v>40</v>
      </c>
      <c r="D21" s="52">
        <v>88</v>
      </c>
      <c r="E21" s="52">
        <v>88</v>
      </c>
      <c r="F21" s="58" t="s">
        <v>57</v>
      </c>
      <c r="G21" s="176"/>
      <c r="H21" s="176"/>
    </row>
    <row r="22" spans="1:8" ht="17.149999999999999" customHeight="1">
      <c r="A22" s="51" t="s">
        <v>58</v>
      </c>
      <c r="B22" s="52">
        <v>79</v>
      </c>
      <c r="C22" s="52">
        <v>64</v>
      </c>
      <c r="D22" s="52">
        <v>173</v>
      </c>
      <c r="E22" s="52">
        <v>170</v>
      </c>
      <c r="F22" s="58" t="s">
        <v>59</v>
      </c>
      <c r="G22" s="176"/>
      <c r="H22" s="176"/>
    </row>
    <row r="23" spans="1:8" ht="17.149999999999999" customHeight="1">
      <c r="A23" s="51" t="s">
        <v>60</v>
      </c>
      <c r="B23" s="52">
        <v>59</v>
      </c>
      <c r="C23" s="52">
        <v>41</v>
      </c>
      <c r="D23" s="52">
        <v>171</v>
      </c>
      <c r="E23" s="52">
        <v>169</v>
      </c>
      <c r="F23" s="58" t="s">
        <v>61</v>
      </c>
      <c r="G23" s="176"/>
      <c r="H23" s="176"/>
    </row>
    <row r="24" spans="1:8" ht="17.149999999999999" customHeight="1">
      <c r="A24" s="51" t="s">
        <v>62</v>
      </c>
      <c r="B24" s="52">
        <v>71</v>
      </c>
      <c r="C24" s="52">
        <v>52</v>
      </c>
      <c r="D24" s="52">
        <v>152</v>
      </c>
      <c r="E24" s="52">
        <v>152</v>
      </c>
      <c r="F24" s="53" t="s">
        <v>63</v>
      </c>
      <c r="G24" s="177"/>
      <c r="H24" s="177"/>
    </row>
    <row r="25" spans="1:8" ht="17.149999999999999" customHeight="1">
      <c r="A25" s="51" t="s">
        <v>64</v>
      </c>
      <c r="B25" s="52">
        <v>45</v>
      </c>
      <c r="C25" s="52">
        <v>25</v>
      </c>
      <c r="D25" s="52">
        <v>64</v>
      </c>
      <c r="E25" s="52">
        <v>64</v>
      </c>
      <c r="F25" s="58" t="s">
        <v>65</v>
      </c>
      <c r="G25" s="176"/>
      <c r="H25" s="176"/>
    </row>
    <row r="26" spans="1:8" ht="17.149999999999999" customHeight="1">
      <c r="A26" s="51" t="s">
        <v>66</v>
      </c>
      <c r="B26" s="52">
        <v>147</v>
      </c>
      <c r="C26" s="52">
        <v>56</v>
      </c>
      <c r="D26" s="52">
        <v>148</v>
      </c>
      <c r="E26" s="52">
        <v>138</v>
      </c>
      <c r="F26" s="58" t="s">
        <v>67</v>
      </c>
      <c r="G26" s="176"/>
      <c r="H26" s="176"/>
    </row>
    <row r="27" spans="1:8" s="175" customFormat="1" ht="17.149999999999999" customHeight="1">
      <c r="A27" s="51" t="s">
        <v>68</v>
      </c>
      <c r="B27" s="52">
        <v>124</v>
      </c>
      <c r="C27" s="52">
        <v>24</v>
      </c>
      <c r="D27" s="52">
        <v>49</v>
      </c>
      <c r="E27" s="52">
        <v>49</v>
      </c>
      <c r="F27" s="58" t="s">
        <v>69</v>
      </c>
      <c r="G27" s="176"/>
      <c r="H27" s="176"/>
    </row>
    <row r="28" spans="1:8" ht="17.149999999999999" customHeight="1">
      <c r="A28" s="51" t="s">
        <v>70</v>
      </c>
      <c r="B28" s="52">
        <v>73</v>
      </c>
      <c r="C28" s="52">
        <v>40</v>
      </c>
      <c r="D28" s="52">
        <v>196</v>
      </c>
      <c r="E28" s="52">
        <v>194</v>
      </c>
      <c r="F28" s="58" t="s">
        <v>71</v>
      </c>
      <c r="G28" s="176"/>
      <c r="H28" s="176"/>
    </row>
    <row r="29" spans="1:8" ht="17.149999999999999" customHeight="1">
      <c r="A29" s="48" t="s">
        <v>72</v>
      </c>
      <c r="B29" s="174">
        <f>SUM(B30:B38)</f>
        <v>1017</v>
      </c>
      <c r="C29" s="174">
        <f>SUM(C30:C38)</f>
        <v>617</v>
      </c>
      <c r="D29" s="174">
        <f>SUM(D30:D38)</f>
        <v>1595</v>
      </c>
      <c r="E29" s="174">
        <f>SUM(E30:E38)</f>
        <v>1580</v>
      </c>
      <c r="F29" s="50" t="s">
        <v>73</v>
      </c>
      <c r="G29" s="176"/>
      <c r="H29" s="176"/>
    </row>
    <row r="30" spans="1:8" ht="17.149999999999999" customHeight="1">
      <c r="A30" s="59" t="s">
        <v>74</v>
      </c>
      <c r="B30" s="52">
        <v>168</v>
      </c>
      <c r="C30" s="52">
        <v>62</v>
      </c>
      <c r="D30" s="52">
        <v>115</v>
      </c>
      <c r="E30" s="52">
        <v>115</v>
      </c>
      <c r="F30" s="53" t="s">
        <v>75</v>
      </c>
      <c r="G30" s="176"/>
      <c r="H30" s="176"/>
    </row>
    <row r="31" spans="1:8" ht="17.149999999999999" customHeight="1">
      <c r="A31" s="60" t="s">
        <v>76</v>
      </c>
      <c r="B31" s="52">
        <v>84</v>
      </c>
      <c r="C31" s="52">
        <v>63</v>
      </c>
      <c r="D31" s="52">
        <v>161</v>
      </c>
      <c r="E31" s="52">
        <v>160</v>
      </c>
      <c r="F31" s="53" t="s">
        <v>77</v>
      </c>
      <c r="G31" s="176"/>
      <c r="H31" s="176"/>
    </row>
    <row r="32" spans="1:8" ht="17.149999999999999" customHeight="1">
      <c r="A32" s="59" t="s">
        <v>78</v>
      </c>
      <c r="B32" s="52">
        <v>74</v>
      </c>
      <c r="C32" s="52">
        <v>52</v>
      </c>
      <c r="D32" s="52">
        <v>116</v>
      </c>
      <c r="E32" s="52">
        <v>110</v>
      </c>
      <c r="F32" s="53" t="s">
        <v>79</v>
      </c>
      <c r="G32" s="176"/>
      <c r="H32" s="176"/>
    </row>
    <row r="33" spans="1:8" ht="17.149999999999999" customHeight="1">
      <c r="A33" s="51" t="s">
        <v>80</v>
      </c>
      <c r="B33" s="52">
        <v>155</v>
      </c>
      <c r="C33" s="52">
        <v>9</v>
      </c>
      <c r="D33" s="52">
        <v>19</v>
      </c>
      <c r="E33" s="52">
        <v>17</v>
      </c>
      <c r="F33" s="53" t="s">
        <v>81</v>
      </c>
      <c r="G33" s="176"/>
      <c r="H33" s="176"/>
    </row>
    <row r="34" spans="1:8" ht="17.149999999999999" customHeight="1">
      <c r="A34" s="60" t="s">
        <v>82</v>
      </c>
      <c r="B34" s="52">
        <v>53</v>
      </c>
      <c r="C34" s="52">
        <v>38</v>
      </c>
      <c r="D34" s="52">
        <v>95</v>
      </c>
      <c r="E34" s="52">
        <v>95</v>
      </c>
      <c r="F34" s="53" t="s">
        <v>1593</v>
      </c>
      <c r="G34" s="177"/>
      <c r="H34" s="177"/>
    </row>
    <row r="35" spans="1:8" ht="17.149999999999999" customHeight="1">
      <c r="A35" s="51" t="s">
        <v>83</v>
      </c>
      <c r="B35" s="52">
        <v>79</v>
      </c>
      <c r="C35" s="52">
        <v>50</v>
      </c>
      <c r="D35" s="52">
        <v>123</v>
      </c>
      <c r="E35" s="52">
        <v>122</v>
      </c>
      <c r="F35" s="53" t="s">
        <v>84</v>
      </c>
      <c r="G35" s="176"/>
      <c r="H35" s="176"/>
    </row>
    <row r="36" spans="1:8" ht="17.149999999999999" customHeight="1">
      <c r="A36" s="51" t="s">
        <v>85</v>
      </c>
      <c r="B36" s="52">
        <v>180</v>
      </c>
      <c r="C36" s="52">
        <v>163</v>
      </c>
      <c r="D36" s="52">
        <v>496</v>
      </c>
      <c r="E36" s="52">
        <v>491</v>
      </c>
      <c r="F36" s="53" t="s">
        <v>86</v>
      </c>
      <c r="G36" s="176"/>
      <c r="H36" s="176"/>
    </row>
    <row r="37" spans="1:8" ht="17.149999999999999" customHeight="1">
      <c r="A37" s="51" t="s">
        <v>87</v>
      </c>
      <c r="B37" s="52">
        <v>156</v>
      </c>
      <c r="C37" s="52">
        <v>114</v>
      </c>
      <c r="D37" s="52">
        <v>346</v>
      </c>
      <c r="E37" s="52">
        <v>346</v>
      </c>
      <c r="F37" s="53" t="s">
        <v>88</v>
      </c>
      <c r="G37" s="176"/>
      <c r="H37" s="176"/>
    </row>
    <row r="38" spans="1:8" ht="17.149999999999999" customHeight="1">
      <c r="A38" s="51" t="s">
        <v>89</v>
      </c>
      <c r="B38" s="52">
        <v>68</v>
      </c>
      <c r="C38" s="52">
        <v>66</v>
      </c>
      <c r="D38" s="52">
        <v>124</v>
      </c>
      <c r="E38" s="52">
        <v>124</v>
      </c>
      <c r="F38" s="53" t="s">
        <v>90</v>
      </c>
      <c r="G38" s="177"/>
      <c r="H38" s="177"/>
    </row>
    <row r="39" spans="1:8" s="175" customFormat="1" ht="17.149999999999999" customHeight="1">
      <c r="A39" s="61" t="s">
        <v>91</v>
      </c>
      <c r="B39" s="174">
        <f>SUM(B40:B46)</f>
        <v>841</v>
      </c>
      <c r="C39" s="174">
        <f>SUM(C40:C46)</f>
        <v>423</v>
      </c>
      <c r="D39" s="174">
        <f>SUM(D40:D46)</f>
        <v>841</v>
      </c>
      <c r="E39" s="174">
        <f>SUM(E40:E46)</f>
        <v>834</v>
      </c>
      <c r="F39" s="50" t="s">
        <v>92</v>
      </c>
      <c r="G39" s="176"/>
      <c r="H39" s="176"/>
    </row>
    <row r="40" spans="1:8" s="175" customFormat="1" ht="17.149999999999999" customHeight="1">
      <c r="A40" s="59" t="s">
        <v>93</v>
      </c>
      <c r="B40" s="52">
        <v>188</v>
      </c>
      <c r="C40" s="52">
        <v>119</v>
      </c>
      <c r="D40" s="52">
        <v>208</v>
      </c>
      <c r="E40" s="52">
        <v>207</v>
      </c>
      <c r="F40" s="58" t="s">
        <v>94</v>
      </c>
      <c r="G40" s="176"/>
      <c r="H40" s="176"/>
    </row>
    <row r="41" spans="1:8" ht="17.149999999999999" customHeight="1">
      <c r="A41" s="59" t="s">
        <v>95</v>
      </c>
      <c r="B41" s="52">
        <v>152</v>
      </c>
      <c r="C41" s="52">
        <v>109</v>
      </c>
      <c r="D41" s="52">
        <v>267</v>
      </c>
      <c r="E41" s="52">
        <v>267</v>
      </c>
      <c r="F41" s="53" t="s">
        <v>96</v>
      </c>
      <c r="G41" s="176"/>
      <c r="H41" s="176"/>
    </row>
    <row r="42" spans="1:8" ht="17.149999999999999" customHeight="1">
      <c r="A42" s="59" t="s">
        <v>97</v>
      </c>
      <c r="B42" s="52">
        <v>67</v>
      </c>
      <c r="C42" s="52">
        <v>0</v>
      </c>
      <c r="D42" s="52">
        <v>0</v>
      </c>
      <c r="E42" s="52">
        <v>0</v>
      </c>
      <c r="F42" s="53" t="s">
        <v>98</v>
      </c>
      <c r="G42" s="176"/>
      <c r="H42" s="176"/>
    </row>
    <row r="43" spans="1:8" ht="17.149999999999999" customHeight="1">
      <c r="A43" s="59" t="s">
        <v>99</v>
      </c>
      <c r="B43" s="52">
        <v>137</v>
      </c>
      <c r="C43" s="52">
        <v>22</v>
      </c>
      <c r="D43" s="52">
        <v>25</v>
      </c>
      <c r="E43" s="52">
        <v>24</v>
      </c>
      <c r="F43" s="53" t="s">
        <v>100</v>
      </c>
      <c r="G43" s="177"/>
      <c r="H43" s="177"/>
    </row>
    <row r="44" spans="1:8" ht="17.149999999999999" customHeight="1">
      <c r="A44" s="59" t="s">
        <v>101</v>
      </c>
      <c r="B44" s="52">
        <v>123</v>
      </c>
      <c r="C44" s="52">
        <v>94</v>
      </c>
      <c r="D44" s="52">
        <v>235</v>
      </c>
      <c r="E44" s="52">
        <v>234</v>
      </c>
      <c r="F44" s="58" t="s">
        <v>102</v>
      </c>
      <c r="G44" s="176"/>
      <c r="H44" s="176"/>
    </row>
    <row r="45" spans="1:8" ht="17.149999999999999" customHeight="1">
      <c r="A45" s="59" t="s">
        <v>103</v>
      </c>
      <c r="B45" s="52">
        <v>68</v>
      </c>
      <c r="C45" s="52">
        <v>45</v>
      </c>
      <c r="D45" s="52">
        <v>80</v>
      </c>
      <c r="E45" s="52">
        <v>80</v>
      </c>
      <c r="F45" s="58" t="s">
        <v>104</v>
      </c>
      <c r="G45" s="176"/>
      <c r="H45" s="176"/>
    </row>
    <row r="46" spans="1:8" ht="17.149999999999999" customHeight="1">
      <c r="A46" s="59" t="s">
        <v>105</v>
      </c>
      <c r="B46" s="52">
        <v>106</v>
      </c>
      <c r="C46" s="52">
        <v>34</v>
      </c>
      <c r="D46" s="52">
        <v>26</v>
      </c>
      <c r="E46" s="52">
        <v>22</v>
      </c>
      <c r="F46" s="53" t="s">
        <v>106</v>
      </c>
      <c r="G46" s="176"/>
      <c r="H46" s="176"/>
    </row>
    <row r="47" spans="1:8" ht="17.149999999999999" customHeight="1">
      <c r="A47" s="62" t="s">
        <v>107</v>
      </c>
      <c r="B47" s="174">
        <f>SUM(B48:B52)</f>
        <v>633</v>
      </c>
      <c r="C47" s="174">
        <f>SUM(C48:C52)</f>
        <v>444</v>
      </c>
      <c r="D47" s="174">
        <f>SUM(D48:D52)</f>
        <v>1221</v>
      </c>
      <c r="E47" s="174">
        <f>SUM(E48:E52)</f>
        <v>1215</v>
      </c>
      <c r="F47" s="50" t="s">
        <v>108</v>
      </c>
      <c r="G47" s="176"/>
      <c r="H47" s="176"/>
    </row>
    <row r="48" spans="1:8" ht="17.149999999999999" customHeight="1">
      <c r="A48" s="54" t="s">
        <v>109</v>
      </c>
      <c r="B48" s="52">
        <v>172</v>
      </c>
      <c r="C48" s="52">
        <v>157</v>
      </c>
      <c r="D48" s="52">
        <v>501</v>
      </c>
      <c r="E48" s="52">
        <v>501</v>
      </c>
      <c r="F48" s="53" t="s">
        <v>110</v>
      </c>
      <c r="G48" s="176"/>
      <c r="H48" s="176"/>
    </row>
    <row r="49" spans="1:8" ht="17.149999999999999" customHeight="1">
      <c r="A49" s="59" t="s">
        <v>111</v>
      </c>
      <c r="B49" s="52">
        <v>114</v>
      </c>
      <c r="C49" s="52">
        <v>64</v>
      </c>
      <c r="D49" s="52">
        <v>175</v>
      </c>
      <c r="E49" s="52">
        <v>170</v>
      </c>
      <c r="F49" s="53" t="s">
        <v>112</v>
      </c>
      <c r="G49" s="176"/>
      <c r="H49" s="176"/>
    </row>
    <row r="50" spans="1:8" ht="17.149999999999999" customHeight="1">
      <c r="A50" s="59" t="s">
        <v>113</v>
      </c>
      <c r="B50" s="52">
        <v>91</v>
      </c>
      <c r="C50" s="52">
        <v>61</v>
      </c>
      <c r="D50" s="52">
        <v>112</v>
      </c>
      <c r="E50" s="52">
        <v>111</v>
      </c>
      <c r="F50" s="53" t="s">
        <v>114</v>
      </c>
      <c r="G50" s="177"/>
      <c r="H50" s="177"/>
    </row>
    <row r="51" spans="1:8" s="175" customFormat="1" ht="17.149999999999999" customHeight="1">
      <c r="A51" s="59" t="s">
        <v>115</v>
      </c>
      <c r="B51" s="52">
        <v>127</v>
      </c>
      <c r="C51" s="52">
        <v>100</v>
      </c>
      <c r="D51" s="52">
        <v>243</v>
      </c>
      <c r="E51" s="52">
        <v>243</v>
      </c>
      <c r="F51" s="53" t="s">
        <v>116</v>
      </c>
      <c r="G51" s="176"/>
      <c r="H51" s="176"/>
    </row>
    <row r="52" spans="1:8" s="175" customFormat="1" ht="17.149999999999999" customHeight="1">
      <c r="A52" s="59" t="s">
        <v>117</v>
      </c>
      <c r="B52" s="52">
        <v>129</v>
      </c>
      <c r="C52" s="52">
        <v>62</v>
      </c>
      <c r="D52" s="52">
        <v>190</v>
      </c>
      <c r="E52" s="52">
        <v>190</v>
      </c>
      <c r="F52" s="58" t="s">
        <v>118</v>
      </c>
      <c r="G52" s="176"/>
      <c r="H52" s="176"/>
    </row>
    <row r="53" spans="1:8" ht="15" customHeight="1">
      <c r="A53" s="179"/>
      <c r="B53" s="176"/>
      <c r="C53" s="176"/>
      <c r="D53" s="176"/>
      <c r="E53" s="176"/>
      <c r="F53" s="180"/>
      <c r="G53" s="176"/>
      <c r="H53" s="176"/>
    </row>
    <row r="54" spans="1:8" s="157" customFormat="1" ht="25.15" customHeight="1">
      <c r="A54" s="186" t="s">
        <v>230</v>
      </c>
      <c r="B54" s="187"/>
      <c r="C54" s="187"/>
      <c r="D54" s="187"/>
      <c r="E54" s="187"/>
      <c r="F54" s="188" t="s">
        <v>231</v>
      </c>
      <c r="G54" s="176"/>
      <c r="H54" s="176"/>
    </row>
    <row r="55" spans="1:8" ht="15" customHeight="1">
      <c r="A55" s="187"/>
      <c r="B55" s="187"/>
      <c r="C55" s="187"/>
      <c r="D55" s="187"/>
      <c r="E55" s="187"/>
      <c r="F55" s="189"/>
      <c r="G55" s="176"/>
      <c r="H55" s="176"/>
    </row>
    <row r="56" spans="1:8" ht="20">
      <c r="A56" s="155" t="s">
        <v>2312</v>
      </c>
      <c r="B56" s="187"/>
      <c r="C56" s="190"/>
      <c r="D56" s="157"/>
      <c r="E56" s="191"/>
      <c r="F56" s="192" t="s">
        <v>2311</v>
      </c>
      <c r="G56" s="176"/>
      <c r="H56" s="176"/>
    </row>
    <row r="57" spans="1:8" ht="19.5" customHeight="1">
      <c r="A57" s="160" t="s">
        <v>2313</v>
      </c>
      <c r="B57" s="187"/>
      <c r="C57" s="187"/>
      <c r="D57" s="187"/>
      <c r="E57" s="187"/>
      <c r="F57" s="193" t="s">
        <v>272</v>
      </c>
      <c r="G57" s="177"/>
      <c r="H57" s="177"/>
    </row>
    <row r="58" spans="1:8" ht="11.25" customHeight="1">
      <c r="A58" s="194"/>
      <c r="B58" s="194"/>
      <c r="C58" s="187"/>
      <c r="D58" s="187"/>
      <c r="E58" s="187"/>
      <c r="F58" s="189"/>
      <c r="G58" s="182"/>
      <c r="H58" s="183"/>
    </row>
    <row r="59" spans="1:8" ht="12.75" customHeight="1">
      <c r="A59" s="105" t="s">
        <v>2309</v>
      </c>
      <c r="B59" s="1878" t="s">
        <v>1734</v>
      </c>
      <c r="C59" s="1878"/>
      <c r="D59" s="1880" t="s">
        <v>1732</v>
      </c>
      <c r="E59" s="1880"/>
      <c r="F59" s="17" t="s">
        <v>2310</v>
      </c>
      <c r="G59" s="182"/>
      <c r="H59" s="183"/>
    </row>
    <row r="60" spans="1:8" ht="12.75" customHeight="1">
      <c r="A60" s="162"/>
      <c r="B60" s="1878" t="s">
        <v>1733</v>
      </c>
      <c r="C60" s="1878"/>
      <c r="D60" s="1879" t="s">
        <v>1731</v>
      </c>
      <c r="E60" s="1879"/>
      <c r="F60" s="162"/>
      <c r="G60" s="182"/>
      <c r="H60" s="183"/>
    </row>
    <row r="61" spans="1:8" ht="12.75" customHeight="1">
      <c r="A61" s="162"/>
      <c r="B61" s="195" t="s">
        <v>267</v>
      </c>
      <c r="C61" s="165" t="s">
        <v>268</v>
      </c>
      <c r="D61" s="164" t="s">
        <v>267</v>
      </c>
      <c r="E61" s="165" t="s">
        <v>268</v>
      </c>
      <c r="F61" s="162"/>
      <c r="G61" s="182"/>
      <c r="H61" s="183"/>
    </row>
    <row r="62" spans="1:8" s="175" customFormat="1" ht="12.75" customHeight="1">
      <c r="A62" s="167"/>
      <c r="B62" s="168" t="s">
        <v>270</v>
      </c>
      <c r="C62" s="169" t="s">
        <v>2515</v>
      </c>
      <c r="D62" s="196" t="s">
        <v>270</v>
      </c>
      <c r="E62" s="169" t="s">
        <v>2515</v>
      </c>
      <c r="F62" s="170"/>
      <c r="G62" s="182"/>
      <c r="H62" s="183"/>
    </row>
    <row r="63" spans="1:8" ht="12.75" customHeight="1">
      <c r="A63" s="187"/>
      <c r="B63" s="197"/>
      <c r="C63" s="198"/>
      <c r="D63" s="197"/>
      <c r="E63" s="198"/>
      <c r="F63" s="199"/>
      <c r="G63" s="184"/>
      <c r="H63" s="184"/>
    </row>
    <row r="64" spans="1:8" ht="12.75" customHeight="1">
      <c r="A64" s="65" t="s">
        <v>121</v>
      </c>
      <c r="B64" s="200">
        <f>SUM(B65:B73)</f>
        <v>1171</v>
      </c>
      <c r="C64" s="200">
        <f>SUM(C65:C73)</f>
        <v>545</v>
      </c>
      <c r="D64" s="200">
        <f>SUM(D65:D73)</f>
        <v>1153</v>
      </c>
      <c r="E64" s="200">
        <f>SUM(E65:E73)</f>
        <v>1128</v>
      </c>
      <c r="F64" s="66" t="s">
        <v>122</v>
      </c>
      <c r="G64" s="184"/>
      <c r="H64" s="178"/>
    </row>
    <row r="65" spans="1:8" ht="12.75" customHeight="1">
      <c r="A65" s="201" t="s">
        <v>123</v>
      </c>
      <c r="B65" s="52">
        <v>65</v>
      </c>
      <c r="C65" s="52">
        <v>42</v>
      </c>
      <c r="D65" s="52">
        <v>87</v>
      </c>
      <c r="E65" s="52">
        <v>80</v>
      </c>
      <c r="F65" s="202" t="s">
        <v>124</v>
      </c>
      <c r="H65" s="181"/>
    </row>
    <row r="66" spans="1:8" ht="12.75" customHeight="1">
      <c r="A66" s="201" t="s">
        <v>125</v>
      </c>
      <c r="B66" s="52">
        <v>85</v>
      </c>
      <c r="C66" s="52">
        <v>49</v>
      </c>
      <c r="D66" s="52">
        <v>135</v>
      </c>
      <c r="E66" s="52">
        <v>127</v>
      </c>
      <c r="F66" s="202" t="s">
        <v>126</v>
      </c>
      <c r="H66" s="181"/>
    </row>
    <row r="67" spans="1:8" ht="15" customHeight="1">
      <c r="A67" s="203" t="s">
        <v>223</v>
      </c>
      <c r="B67" s="176">
        <v>350</v>
      </c>
      <c r="C67" s="52">
        <v>0</v>
      </c>
      <c r="D67" s="52">
        <v>0</v>
      </c>
      <c r="E67" s="52">
        <v>0</v>
      </c>
      <c r="F67" s="202" t="s">
        <v>128</v>
      </c>
      <c r="H67" s="181"/>
    </row>
    <row r="68" spans="1:8" ht="15" customHeight="1">
      <c r="A68" s="201" t="s">
        <v>129</v>
      </c>
      <c r="B68" s="52">
        <v>157</v>
      </c>
      <c r="C68" s="52">
        <v>121</v>
      </c>
      <c r="D68" s="52">
        <v>293</v>
      </c>
      <c r="E68" s="52">
        <v>293</v>
      </c>
      <c r="F68" s="202" t="s">
        <v>130</v>
      </c>
      <c r="H68" s="181"/>
    </row>
    <row r="69" spans="1:8" ht="15" customHeight="1">
      <c r="A69" s="201" t="s">
        <v>131</v>
      </c>
      <c r="B69" s="52">
        <v>62</v>
      </c>
      <c r="C69" s="52">
        <v>35</v>
      </c>
      <c r="D69" s="52">
        <v>12</v>
      </c>
      <c r="E69" s="52">
        <v>10</v>
      </c>
      <c r="F69" s="202" t="s">
        <v>132</v>
      </c>
      <c r="H69" s="181"/>
    </row>
    <row r="70" spans="1:8" ht="15" customHeight="1">
      <c r="A70" s="201" t="s">
        <v>133</v>
      </c>
      <c r="B70" s="52">
        <v>76</v>
      </c>
      <c r="C70" s="52">
        <v>39</v>
      </c>
      <c r="D70" s="52">
        <v>13</v>
      </c>
      <c r="E70" s="52">
        <v>13</v>
      </c>
      <c r="F70" s="202" t="s">
        <v>134</v>
      </c>
      <c r="H70" s="181"/>
    </row>
    <row r="71" spans="1:8" s="175" customFormat="1" ht="15" customHeight="1">
      <c r="A71" s="201" t="s">
        <v>135</v>
      </c>
      <c r="B71" s="52">
        <v>100</v>
      </c>
      <c r="C71" s="52">
        <v>30</v>
      </c>
      <c r="D71" s="52">
        <v>10</v>
      </c>
      <c r="E71" s="52">
        <v>5</v>
      </c>
      <c r="F71" s="202" t="s">
        <v>136</v>
      </c>
      <c r="H71" s="185"/>
    </row>
    <row r="72" spans="1:8" ht="15" customHeight="1">
      <c r="A72" s="201" t="s">
        <v>137</v>
      </c>
      <c r="B72" s="52">
        <v>173</v>
      </c>
      <c r="C72" s="52">
        <v>138</v>
      </c>
      <c r="D72" s="52">
        <v>345</v>
      </c>
      <c r="E72" s="52">
        <v>342</v>
      </c>
      <c r="F72" s="202" t="s">
        <v>138</v>
      </c>
      <c r="H72" s="181"/>
    </row>
    <row r="73" spans="1:8" ht="15" customHeight="1">
      <c r="A73" s="201" t="s">
        <v>139</v>
      </c>
      <c r="B73" s="52">
        <v>103</v>
      </c>
      <c r="C73" s="52">
        <v>91</v>
      </c>
      <c r="D73" s="52">
        <v>258</v>
      </c>
      <c r="E73" s="52">
        <v>258</v>
      </c>
      <c r="F73" s="202" t="s">
        <v>140</v>
      </c>
      <c r="H73" s="181"/>
    </row>
    <row r="74" spans="1:8" ht="15" customHeight="1">
      <c r="A74" s="71" t="s">
        <v>141</v>
      </c>
      <c r="B74" s="200">
        <f>SUM(B75:B82)</f>
        <v>1181</v>
      </c>
      <c r="C74" s="200">
        <f>SUM(C75:C82)</f>
        <v>882</v>
      </c>
      <c r="D74" s="200">
        <f>SUM(D75:D82)</f>
        <v>2671</v>
      </c>
      <c r="E74" s="200">
        <f>SUM(E75:E82)</f>
        <v>2634</v>
      </c>
      <c r="F74" s="72" t="s">
        <v>142</v>
      </c>
      <c r="H74" s="181"/>
    </row>
    <row r="75" spans="1:8" ht="15" customHeight="1">
      <c r="A75" s="201" t="s">
        <v>143</v>
      </c>
      <c r="B75" s="52">
        <v>184</v>
      </c>
      <c r="C75" s="52">
        <v>169</v>
      </c>
      <c r="D75" s="52">
        <v>540</v>
      </c>
      <c r="E75" s="52">
        <v>534</v>
      </c>
      <c r="F75" s="202" t="s">
        <v>144</v>
      </c>
      <c r="H75" s="181"/>
    </row>
    <row r="76" spans="1:8" s="161" customFormat="1" ht="15" customHeight="1">
      <c r="A76" s="201" t="s">
        <v>145</v>
      </c>
      <c r="B76" s="52">
        <v>170</v>
      </c>
      <c r="C76" s="52">
        <v>157</v>
      </c>
      <c r="D76" s="52">
        <v>504</v>
      </c>
      <c r="E76" s="52">
        <v>499</v>
      </c>
      <c r="F76" s="202" t="s">
        <v>146</v>
      </c>
      <c r="H76" s="181"/>
    </row>
    <row r="77" spans="1:8" s="163" customFormat="1" ht="15" customHeight="1">
      <c r="A77" s="201" t="s">
        <v>147</v>
      </c>
      <c r="B77" s="52">
        <v>128</v>
      </c>
      <c r="C77" s="52">
        <v>99</v>
      </c>
      <c r="D77" s="52">
        <v>250</v>
      </c>
      <c r="E77" s="52">
        <v>240</v>
      </c>
      <c r="F77" s="202" t="s">
        <v>148</v>
      </c>
      <c r="H77" s="185"/>
    </row>
    <row r="78" spans="1:8" s="161" customFormat="1" ht="15" customHeight="1">
      <c r="A78" s="201" t="s">
        <v>149</v>
      </c>
      <c r="B78" s="52">
        <v>156</v>
      </c>
      <c r="C78" s="52">
        <v>135</v>
      </c>
      <c r="D78" s="52">
        <v>517</v>
      </c>
      <c r="E78" s="52">
        <v>510</v>
      </c>
      <c r="F78" s="202" t="s">
        <v>150</v>
      </c>
      <c r="H78" s="181"/>
    </row>
    <row r="79" spans="1:8" s="161" customFormat="1" ht="15" customHeight="1">
      <c r="A79" s="201" t="s">
        <v>151</v>
      </c>
      <c r="B79" s="52">
        <v>239</v>
      </c>
      <c r="C79" s="52">
        <v>95</v>
      </c>
      <c r="D79" s="52">
        <v>182</v>
      </c>
      <c r="E79" s="52">
        <v>175</v>
      </c>
      <c r="F79" s="202" t="s">
        <v>152</v>
      </c>
      <c r="H79" s="181"/>
    </row>
    <row r="80" spans="1:8" s="161" customFormat="1" ht="15" customHeight="1">
      <c r="A80" s="201" t="s">
        <v>153</v>
      </c>
      <c r="B80" s="52">
        <v>106</v>
      </c>
      <c r="C80" s="52">
        <v>88</v>
      </c>
      <c r="D80" s="52">
        <v>247</v>
      </c>
      <c r="E80" s="52">
        <v>247</v>
      </c>
      <c r="F80" s="202" t="s">
        <v>154</v>
      </c>
      <c r="H80" s="181"/>
    </row>
    <row r="81" spans="1:8" s="161" customFormat="1" ht="15" customHeight="1">
      <c r="A81" s="201" t="s">
        <v>155</v>
      </c>
      <c r="B81" s="52">
        <v>138</v>
      </c>
      <c r="C81" s="52">
        <v>94</v>
      </c>
      <c r="D81" s="52">
        <v>282</v>
      </c>
      <c r="E81" s="52">
        <v>281</v>
      </c>
      <c r="F81" s="202" t="s">
        <v>1868</v>
      </c>
      <c r="H81" s="181"/>
    </row>
    <row r="82" spans="1:8" s="161" customFormat="1" ht="15" customHeight="1">
      <c r="A82" s="201" t="s">
        <v>156</v>
      </c>
      <c r="B82" s="52">
        <v>60</v>
      </c>
      <c r="C82" s="52">
        <v>45</v>
      </c>
      <c r="D82" s="52">
        <v>149</v>
      </c>
      <c r="E82" s="52">
        <v>148</v>
      </c>
      <c r="F82" s="202" t="s">
        <v>157</v>
      </c>
      <c r="H82" s="181"/>
    </row>
    <row r="83" spans="1:8" s="161" customFormat="1" ht="15" customHeight="1">
      <c r="A83" s="73" t="s">
        <v>158</v>
      </c>
      <c r="B83" s="200">
        <f>SUM(B84:B88)</f>
        <v>620</v>
      </c>
      <c r="C83" s="200">
        <f>SUM(C84:C88)</f>
        <v>483</v>
      </c>
      <c r="D83" s="200">
        <f>SUM(D84:D88)</f>
        <v>1190</v>
      </c>
      <c r="E83" s="200">
        <f>SUM(E84:E88)</f>
        <v>1171</v>
      </c>
      <c r="F83" s="66" t="s">
        <v>159</v>
      </c>
      <c r="H83" s="181"/>
    </row>
    <row r="84" spans="1:8" s="163" customFormat="1" ht="15" customHeight="1">
      <c r="A84" s="201" t="s">
        <v>160</v>
      </c>
      <c r="B84" s="52">
        <v>162</v>
      </c>
      <c r="C84" s="52">
        <v>105</v>
      </c>
      <c r="D84" s="52">
        <v>191</v>
      </c>
      <c r="E84" s="52">
        <v>186</v>
      </c>
      <c r="F84" s="202" t="s">
        <v>161</v>
      </c>
      <c r="H84" s="185"/>
    </row>
    <row r="85" spans="1:8" ht="15" customHeight="1">
      <c r="A85" s="201" t="s">
        <v>162</v>
      </c>
      <c r="B85" s="52">
        <v>124</v>
      </c>
      <c r="C85" s="52">
        <v>99</v>
      </c>
      <c r="D85" s="52">
        <v>240</v>
      </c>
      <c r="E85" s="52">
        <v>240</v>
      </c>
      <c r="F85" s="202" t="s">
        <v>163</v>
      </c>
    </row>
    <row r="86" spans="1:8" ht="15" customHeight="1">
      <c r="A86" s="201" t="s">
        <v>164</v>
      </c>
      <c r="B86" s="52">
        <v>113</v>
      </c>
      <c r="C86" s="52">
        <v>93</v>
      </c>
      <c r="D86" s="52">
        <v>260</v>
      </c>
      <c r="E86" s="52">
        <v>259</v>
      </c>
      <c r="F86" s="202" t="s">
        <v>165</v>
      </c>
    </row>
    <row r="87" spans="1:8" s="157" customFormat="1" ht="15" customHeight="1">
      <c r="A87" s="201" t="s">
        <v>166</v>
      </c>
      <c r="B87" s="52">
        <v>123</v>
      </c>
      <c r="C87" s="52">
        <v>102</v>
      </c>
      <c r="D87" s="52">
        <v>253</v>
      </c>
      <c r="E87" s="52">
        <v>242</v>
      </c>
      <c r="F87" s="202" t="s">
        <v>167</v>
      </c>
    </row>
    <row r="88" spans="1:8" ht="15" customHeight="1">
      <c r="A88" s="201" t="s">
        <v>168</v>
      </c>
      <c r="B88" s="52">
        <v>98</v>
      </c>
      <c r="C88" s="52">
        <v>84</v>
      </c>
      <c r="D88" s="52">
        <v>246</v>
      </c>
      <c r="E88" s="52">
        <v>244</v>
      </c>
      <c r="F88" s="202" t="s">
        <v>169</v>
      </c>
    </row>
    <row r="89" spans="1:8" s="157" customFormat="1" ht="15" customHeight="1">
      <c r="A89" s="71" t="s">
        <v>170</v>
      </c>
      <c r="B89" s="200">
        <f>SUM(B90:B95)</f>
        <v>916</v>
      </c>
      <c r="C89" s="200">
        <f>SUM(C90:C95)</f>
        <v>687</v>
      </c>
      <c r="D89" s="200">
        <f>SUM(D90:D95)</f>
        <v>1498</v>
      </c>
      <c r="E89" s="200">
        <f>SUM(E90:E95)</f>
        <v>1456</v>
      </c>
      <c r="F89" s="72" t="s">
        <v>171</v>
      </c>
    </row>
    <row r="90" spans="1:8" ht="15" customHeight="1">
      <c r="A90" s="201" t="s">
        <v>172</v>
      </c>
      <c r="B90" s="52">
        <v>132</v>
      </c>
      <c r="C90" s="52">
        <v>69</v>
      </c>
      <c r="D90" s="52">
        <v>152</v>
      </c>
      <c r="E90" s="52">
        <v>150</v>
      </c>
      <c r="F90" s="202" t="s">
        <v>173</v>
      </c>
    </row>
    <row r="91" spans="1:8" ht="15" customHeight="1">
      <c r="A91" s="201" t="s">
        <v>174</v>
      </c>
      <c r="B91" s="52">
        <v>146</v>
      </c>
      <c r="C91" s="52">
        <v>136</v>
      </c>
      <c r="D91" s="52">
        <v>195</v>
      </c>
      <c r="E91" s="52">
        <v>195</v>
      </c>
      <c r="F91" s="202" t="s">
        <v>1870</v>
      </c>
    </row>
    <row r="92" spans="1:8" ht="15" customHeight="1">
      <c r="A92" s="201" t="s">
        <v>176</v>
      </c>
      <c r="B92" s="52">
        <v>92</v>
      </c>
      <c r="C92" s="52">
        <v>15</v>
      </c>
      <c r="D92" s="52">
        <v>13</v>
      </c>
      <c r="E92" s="52">
        <v>13</v>
      </c>
      <c r="F92" s="202" t="s">
        <v>1875</v>
      </c>
    </row>
    <row r="93" spans="1:8" s="175" customFormat="1" ht="20.25" customHeight="1">
      <c r="A93" s="201" t="s">
        <v>178</v>
      </c>
      <c r="B93" s="52">
        <v>319</v>
      </c>
      <c r="C93" s="52">
        <v>275</v>
      </c>
      <c r="D93" s="52">
        <v>823</v>
      </c>
      <c r="E93" s="52">
        <v>798</v>
      </c>
      <c r="F93" s="202" t="s">
        <v>179</v>
      </c>
    </row>
    <row r="94" spans="1:8" ht="15" customHeight="1">
      <c r="A94" s="201" t="s">
        <v>180</v>
      </c>
      <c r="B94" s="52">
        <v>75</v>
      </c>
      <c r="C94" s="52">
        <v>58</v>
      </c>
      <c r="D94" s="52">
        <v>118</v>
      </c>
      <c r="E94" s="52">
        <v>106</v>
      </c>
      <c r="F94" s="202" t="s">
        <v>181</v>
      </c>
    </row>
    <row r="95" spans="1:8" ht="15" customHeight="1">
      <c r="A95" s="201" t="s">
        <v>182</v>
      </c>
      <c r="B95" s="52">
        <v>152</v>
      </c>
      <c r="C95" s="52">
        <v>134</v>
      </c>
      <c r="D95" s="52">
        <v>197</v>
      </c>
      <c r="E95" s="52">
        <v>194</v>
      </c>
      <c r="F95" s="202" t="s">
        <v>183</v>
      </c>
    </row>
    <row r="96" spans="1:8" ht="15" customHeight="1">
      <c r="A96" s="74" t="s">
        <v>184</v>
      </c>
      <c r="B96" s="200">
        <f>SUM(B97:B100)</f>
        <v>181</v>
      </c>
      <c r="C96" s="200">
        <f>SUM(C97:C100)</f>
        <v>111</v>
      </c>
      <c r="D96" s="200">
        <f>SUM(D97:D100)</f>
        <v>308</v>
      </c>
      <c r="E96" s="200">
        <f>SUM(E97:E100)</f>
        <v>306</v>
      </c>
      <c r="F96" s="72" t="s">
        <v>185</v>
      </c>
    </row>
    <row r="97" spans="1:6" ht="15" customHeight="1">
      <c r="A97" s="201" t="s">
        <v>186</v>
      </c>
      <c r="B97" s="52">
        <v>15</v>
      </c>
      <c r="C97" s="52">
        <v>4</v>
      </c>
      <c r="D97" s="52">
        <v>9</v>
      </c>
      <c r="E97" s="52">
        <v>9</v>
      </c>
      <c r="F97" s="202" t="s">
        <v>187</v>
      </c>
    </row>
    <row r="98" spans="1:6" ht="15" customHeight="1">
      <c r="A98" s="201" t="s">
        <v>188</v>
      </c>
      <c r="B98" s="52">
        <v>68</v>
      </c>
      <c r="C98" s="52">
        <v>42</v>
      </c>
      <c r="D98" s="52">
        <v>71</v>
      </c>
      <c r="E98" s="52">
        <v>71</v>
      </c>
      <c r="F98" s="202" t="s">
        <v>189</v>
      </c>
    </row>
    <row r="99" spans="1:6" ht="15" customHeight="1">
      <c r="A99" s="201" t="s">
        <v>190</v>
      </c>
      <c r="B99" s="52">
        <v>75</v>
      </c>
      <c r="C99" s="52">
        <v>63</v>
      </c>
      <c r="D99" s="52">
        <v>225</v>
      </c>
      <c r="E99" s="52">
        <v>223</v>
      </c>
      <c r="F99" s="202" t="s">
        <v>191</v>
      </c>
    </row>
    <row r="100" spans="1:6" ht="15" customHeight="1">
      <c r="A100" s="201" t="s">
        <v>192</v>
      </c>
      <c r="B100" s="52">
        <v>23</v>
      </c>
      <c r="C100" s="52">
        <v>2</v>
      </c>
      <c r="D100" s="52">
        <v>3</v>
      </c>
      <c r="E100" s="52">
        <v>3</v>
      </c>
      <c r="F100" s="202" t="s">
        <v>193</v>
      </c>
    </row>
    <row r="101" spans="1:6" ht="15" customHeight="1">
      <c r="A101" s="65" t="s">
        <v>194</v>
      </c>
      <c r="B101" s="200">
        <f>SUM(B102:B105)</f>
        <v>85</v>
      </c>
      <c r="C101" s="200">
        <f>SUM(C102:C105)</f>
        <v>8</v>
      </c>
      <c r="D101" s="200">
        <f>SUM(D102:D105)</f>
        <v>7</v>
      </c>
      <c r="E101" s="200">
        <f>SUM(E102:E105)</f>
        <v>7</v>
      </c>
      <c r="F101" s="72" t="s">
        <v>195</v>
      </c>
    </row>
    <row r="102" spans="1:6" ht="15" customHeight="1">
      <c r="A102" s="201" t="s">
        <v>196</v>
      </c>
      <c r="B102" s="52">
        <v>13</v>
      </c>
      <c r="C102" s="52">
        <v>0</v>
      </c>
      <c r="D102" s="52">
        <v>0</v>
      </c>
      <c r="E102" s="52">
        <v>0</v>
      </c>
      <c r="F102" s="202" t="s">
        <v>197</v>
      </c>
    </row>
    <row r="103" spans="1:6" ht="15" customHeight="1">
      <c r="A103" s="201" t="s">
        <v>198</v>
      </c>
      <c r="B103" s="52">
        <v>15</v>
      </c>
      <c r="C103" s="52">
        <v>0</v>
      </c>
      <c r="D103" s="52">
        <v>4</v>
      </c>
      <c r="E103" s="52">
        <v>4</v>
      </c>
      <c r="F103" s="202" t="s">
        <v>199</v>
      </c>
    </row>
    <row r="104" spans="1:6" ht="15" customHeight="1">
      <c r="A104" s="201" t="s">
        <v>200</v>
      </c>
      <c r="B104" s="52">
        <v>49</v>
      </c>
      <c r="C104" s="52">
        <v>4</v>
      </c>
      <c r="D104" s="52">
        <v>2</v>
      </c>
      <c r="E104" s="52">
        <v>2</v>
      </c>
      <c r="F104" s="202" t="s">
        <v>201</v>
      </c>
    </row>
    <row r="105" spans="1:6" ht="15" customHeight="1">
      <c r="A105" s="201" t="s">
        <v>202</v>
      </c>
      <c r="B105" s="52">
        <v>8</v>
      </c>
      <c r="C105" s="52">
        <v>4</v>
      </c>
      <c r="D105" s="52">
        <v>1</v>
      </c>
      <c r="E105" s="52">
        <v>1</v>
      </c>
      <c r="F105" s="202" t="s">
        <v>203</v>
      </c>
    </row>
    <row r="106" spans="1:6" ht="15" customHeight="1">
      <c r="A106" s="74" t="s">
        <v>204</v>
      </c>
      <c r="B106" s="200">
        <f>SUM(B107:B108)</f>
        <v>27</v>
      </c>
      <c r="C106" s="200">
        <f>SUM(C107:C108)</f>
        <v>6</v>
      </c>
      <c r="D106" s="1684">
        <f>SUM(D107:D108)</f>
        <v>0</v>
      </c>
      <c r="E106" s="1684">
        <f>SUM(E107:E108)</f>
        <v>0</v>
      </c>
      <c r="F106" s="72" t="s">
        <v>205</v>
      </c>
    </row>
    <row r="107" spans="1:6" ht="15" customHeight="1">
      <c r="A107" s="75" t="s">
        <v>206</v>
      </c>
      <c r="B107" s="52">
        <v>2</v>
      </c>
      <c r="C107" s="52">
        <v>2</v>
      </c>
      <c r="D107" s="52">
        <v>0</v>
      </c>
      <c r="E107" s="52">
        <v>0</v>
      </c>
      <c r="F107" s="76" t="s">
        <v>207</v>
      </c>
    </row>
    <row r="108" spans="1:6" ht="15" customHeight="1">
      <c r="A108" s="51" t="s">
        <v>208</v>
      </c>
      <c r="B108" s="52">
        <v>25</v>
      </c>
      <c r="C108" s="52">
        <v>4</v>
      </c>
      <c r="D108" s="52">
        <v>0</v>
      </c>
      <c r="E108" s="52">
        <v>0</v>
      </c>
      <c r="F108" s="76" t="s">
        <v>2516</v>
      </c>
    </row>
    <row r="109" spans="1:6" ht="15" customHeight="1">
      <c r="A109" s="204" t="s">
        <v>226</v>
      </c>
      <c r="B109" s="205">
        <f>'prim 5'!B47+'prim 5'!B39+'prim 5'!B29+'prim 5'!B20+'prim 5'!B11+'prim 5'!B106+'prim 5'!B101+'prim 5'!B96+'prim 5'!B89+'prim 5'!B83+'prim 5'!B74+'prim 5'!B64</f>
        <v>8280</v>
      </c>
      <c r="C109" s="205">
        <f>'prim 5'!C47+'prim 5'!C39+'prim 5'!C29+'prim 5'!C20+'prim 5'!C11+'prim 5'!C106+'prim 5'!C101+'prim 5'!C96+'prim 5'!C89+'prim 5'!C83+'prim 5'!C74+'prim 5'!C64</f>
        <v>5124</v>
      </c>
      <c r="D109" s="205">
        <f>'prim 5'!D47+'prim 5'!D39+'prim 5'!D29+'prim 5'!D20+'prim 5'!D11+'prim 5'!D106+'prim 5'!D101+'prim 5'!D96+'prim 5'!D89+'prim 5'!D83+'prim 5'!D74+'prim 5'!D64</f>
        <v>13112</v>
      </c>
      <c r="E109" s="205">
        <f>'prim 5'!E47+'prim 5'!E39+'prim 5'!E29+'prim 5'!E20+'prim 5'!E11+'prim 5'!E106+'prim 5'!E101+'prim 5'!E96+'prim 5'!E89+'prim 5'!E83+'prim 5'!E74+'prim 5'!E64</f>
        <v>12921</v>
      </c>
      <c r="F109" s="206" t="s">
        <v>16</v>
      </c>
    </row>
    <row r="110" spans="1:6" ht="15" customHeight="1">
      <c r="A110" s="204"/>
      <c r="B110" s="205"/>
      <c r="C110" s="205"/>
      <c r="D110" s="205"/>
      <c r="E110" s="205"/>
      <c r="F110" s="207"/>
    </row>
    <row r="111" spans="1:6" ht="15" customHeight="1">
      <c r="A111" s="204"/>
      <c r="B111" s="208"/>
      <c r="C111" s="208"/>
      <c r="D111" s="208"/>
      <c r="E111" s="208"/>
      <c r="F111" s="209"/>
    </row>
    <row r="112" spans="1:6" ht="15" customHeight="1">
      <c r="A112" s="204"/>
      <c r="B112" s="208"/>
      <c r="C112" s="208"/>
      <c r="D112" s="208"/>
      <c r="E112" s="208"/>
      <c r="F112" s="209"/>
    </row>
    <row r="113" spans="1:6" ht="15" customHeight="1">
      <c r="A113" s="204"/>
      <c r="B113" s="208"/>
      <c r="C113" s="208"/>
      <c r="D113" s="208"/>
      <c r="E113" s="208"/>
      <c r="F113" s="209"/>
    </row>
    <row r="114" spans="1:6" ht="15" customHeight="1">
      <c r="A114" s="31" t="s">
        <v>1873</v>
      </c>
      <c r="B114" s="31"/>
      <c r="C114" s="31"/>
      <c r="D114" s="2"/>
      <c r="E114" s="32" t="s">
        <v>273</v>
      </c>
      <c r="F114" s="32" t="s">
        <v>1872</v>
      </c>
    </row>
    <row r="115" spans="1:6" ht="15" customHeight="1">
      <c r="A115" s="204"/>
      <c r="B115" s="208"/>
      <c r="C115" s="208"/>
      <c r="D115" s="208"/>
      <c r="E115" s="208"/>
      <c r="F115" s="209"/>
    </row>
    <row r="116" spans="1:6" ht="15" customHeight="1"/>
    <row r="117" spans="1:6" ht="15" customHeight="1"/>
    <row r="118" spans="1:6" ht="15" customHeight="1"/>
    <row r="119" spans="1:6" ht="15" customHeight="1"/>
    <row r="120" spans="1:6" ht="15" customHeight="1"/>
    <row r="121" spans="1:6" ht="15" customHeight="1"/>
    <row r="122" spans="1:6" ht="15" customHeight="1"/>
    <row r="123" spans="1:6" ht="15" customHeight="1"/>
    <row r="124" spans="1:6" ht="15" customHeight="1"/>
    <row r="125" spans="1:6" ht="15" customHeight="1"/>
    <row r="126" spans="1:6" ht="15" customHeight="1"/>
    <row r="127" spans="1:6" ht="15" customHeight="1"/>
    <row r="128" spans="1:6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</sheetData>
  <mergeCells count="8">
    <mergeCell ref="B60:C60"/>
    <mergeCell ref="D60:E60"/>
    <mergeCell ref="B6:C6"/>
    <mergeCell ref="D6:E6"/>
    <mergeCell ref="B7:C7"/>
    <mergeCell ref="D7:E7"/>
    <mergeCell ref="B59:C59"/>
    <mergeCell ref="D59:E59"/>
  </mergeCells>
  <pageMargins left="0.78740157480314965" right="0.60937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syncVertical="1" syncRef="A1">
    <tabColor rgb="FFFFFF00"/>
  </sheetPr>
  <dimension ref="A1:G143"/>
  <sheetViews>
    <sheetView showGridLines="0" showWhiteSpace="0" zoomScalePageLayoutView="78" workbookViewId="0">
      <selection activeCell="F15" sqref="F15"/>
    </sheetView>
  </sheetViews>
  <sheetFormatPr defaultColWidth="8.7265625" defaultRowHeight="13"/>
  <cols>
    <col min="1" max="1" width="32.26953125" style="212" customWidth="1"/>
    <col min="2" max="2" width="12.1796875" style="211" customWidth="1"/>
    <col min="3" max="3" width="10.7265625" style="211" customWidth="1"/>
    <col min="4" max="4" width="12" style="211" customWidth="1"/>
    <col min="5" max="5" width="12.26953125" style="211" customWidth="1"/>
    <col min="6" max="6" width="33.453125" style="212" customWidth="1"/>
    <col min="7" max="7" width="27.7265625" style="212" customWidth="1"/>
    <col min="8" max="8" width="8.7265625" style="212" customWidth="1"/>
    <col min="9" max="18" width="11" style="212" customWidth="1"/>
    <col min="19" max="28" width="9.81640625" style="212" customWidth="1"/>
    <col min="29" max="32" width="11" style="212" customWidth="1"/>
    <col min="33" max="33" width="14.453125" style="212" customWidth="1"/>
    <col min="34" max="34" width="4.1796875" style="212" customWidth="1"/>
    <col min="35" max="35" width="13.26953125" style="212" customWidth="1"/>
    <col min="36" max="36" width="28.1796875" style="212" customWidth="1"/>
    <col min="37" max="37" width="11" style="212" customWidth="1"/>
    <col min="38" max="38" width="14.453125" style="212" customWidth="1"/>
    <col min="39" max="39" width="4.1796875" style="212" customWidth="1"/>
    <col min="40" max="41" width="11" style="212" customWidth="1"/>
    <col min="42" max="42" width="14.453125" style="212" customWidth="1"/>
    <col min="43" max="43" width="4.1796875" style="212" customWidth="1"/>
    <col min="44" max="44" width="14.453125" style="212" customWidth="1"/>
    <col min="45" max="16384" width="8.7265625" style="212"/>
  </cols>
  <sheetData>
    <row r="1" spans="1:7" ht="24.75" customHeight="1">
      <c r="A1" s="210" t="s">
        <v>230</v>
      </c>
      <c r="F1" s="109" t="s">
        <v>231</v>
      </c>
    </row>
    <row r="2" spans="1:7" ht="19" customHeight="1">
      <c r="F2" s="213"/>
    </row>
    <row r="3" spans="1:7" ht="19" customHeight="1">
      <c r="A3" s="160" t="s">
        <v>2315</v>
      </c>
      <c r="E3" s="1881" t="s">
        <v>2316</v>
      </c>
      <c r="F3" s="1881"/>
    </row>
    <row r="4" spans="1:7" ht="19" customHeight="1">
      <c r="A4" s="160" t="s">
        <v>2313</v>
      </c>
      <c r="F4" s="159" t="s">
        <v>2314</v>
      </c>
    </row>
    <row r="5" spans="1:7" ht="19" customHeight="1">
      <c r="A5" s="216"/>
      <c r="B5" s="217"/>
      <c r="C5" s="217"/>
      <c r="D5" s="217"/>
      <c r="E5" s="217"/>
      <c r="F5" s="218"/>
    </row>
    <row r="6" spans="1:7" ht="16.5" customHeight="1">
      <c r="A6" s="105" t="s">
        <v>2309</v>
      </c>
      <c r="B6" s="219"/>
      <c r="C6" s="220" t="s">
        <v>274</v>
      </c>
      <c r="D6" s="219"/>
      <c r="E6" s="221" t="s">
        <v>275</v>
      </c>
      <c r="F6" s="1817" t="s">
        <v>2310</v>
      </c>
    </row>
    <row r="7" spans="1:7" ht="13" customHeight="1">
      <c r="A7" s="162"/>
      <c r="B7" s="222" t="s">
        <v>276</v>
      </c>
      <c r="C7" s="223"/>
      <c r="D7" s="224" t="s">
        <v>1736</v>
      </c>
      <c r="E7" s="225"/>
      <c r="F7" s="162"/>
    </row>
    <row r="8" spans="1:7" ht="13" customHeight="1">
      <c r="A8" s="90"/>
      <c r="B8" s="226" t="s">
        <v>16</v>
      </c>
      <c r="C8" s="226" t="s">
        <v>278</v>
      </c>
      <c r="D8" s="226" t="s">
        <v>16</v>
      </c>
      <c r="E8" s="226" t="s">
        <v>278</v>
      </c>
      <c r="F8" s="166"/>
    </row>
    <row r="9" spans="1:7" ht="13" customHeight="1">
      <c r="A9" s="167"/>
      <c r="B9" s="227" t="s">
        <v>279</v>
      </c>
      <c r="C9" s="228" t="s">
        <v>35</v>
      </c>
      <c r="D9" s="228" t="s">
        <v>279</v>
      </c>
      <c r="E9" s="228" t="s">
        <v>35</v>
      </c>
      <c r="F9" s="170"/>
    </row>
    <row r="10" spans="1:7" ht="14.15" customHeight="1">
      <c r="A10" s="167"/>
      <c r="B10" s="230"/>
      <c r="C10" s="230"/>
      <c r="D10" s="230" t="s">
        <v>263</v>
      </c>
      <c r="E10" s="231"/>
      <c r="F10" s="170"/>
    </row>
    <row r="11" spans="1:7" s="215" customFormat="1" ht="17.149999999999999" customHeight="1">
      <c r="A11" s="48" t="s">
        <v>36</v>
      </c>
      <c r="B11" s="174">
        <f>SUM(B12:B19)</f>
        <v>16866</v>
      </c>
      <c r="C11" s="174">
        <f>SUM(C12:C19)</f>
        <v>9731</v>
      </c>
      <c r="D11" s="174">
        <f>SUM(D12:D19)</f>
        <v>9422</v>
      </c>
      <c r="E11" s="174">
        <f>SUM(E12:E19)</f>
        <v>4926</v>
      </c>
      <c r="F11" s="50" t="s">
        <v>37</v>
      </c>
      <c r="G11" s="232"/>
    </row>
    <row r="12" spans="1:7" ht="17.149999999999999" customHeight="1">
      <c r="A12" s="51" t="s">
        <v>38</v>
      </c>
      <c r="B12" s="52">
        <v>2205</v>
      </c>
      <c r="C12" s="52">
        <v>1061</v>
      </c>
      <c r="D12" s="52">
        <v>1698</v>
      </c>
      <c r="E12" s="52">
        <v>772</v>
      </c>
      <c r="F12" s="53" t="s">
        <v>39</v>
      </c>
      <c r="G12" s="233"/>
    </row>
    <row r="13" spans="1:7" ht="17.149999999999999" customHeight="1">
      <c r="A13" s="51" t="s">
        <v>40</v>
      </c>
      <c r="B13" s="52">
        <v>2686</v>
      </c>
      <c r="C13" s="52">
        <v>1441</v>
      </c>
      <c r="D13" s="52">
        <v>2515</v>
      </c>
      <c r="E13" s="52">
        <v>1322</v>
      </c>
      <c r="F13" s="53" t="s">
        <v>41</v>
      </c>
      <c r="G13" s="234"/>
    </row>
    <row r="14" spans="1:7" ht="17.149999999999999" customHeight="1">
      <c r="A14" s="54" t="s">
        <v>42</v>
      </c>
      <c r="B14" s="52">
        <v>611</v>
      </c>
      <c r="C14" s="52">
        <v>331</v>
      </c>
      <c r="D14" s="52">
        <v>611</v>
      </c>
      <c r="E14" s="52">
        <v>331</v>
      </c>
      <c r="F14" s="53" t="s">
        <v>43</v>
      </c>
      <c r="G14" s="234"/>
    </row>
    <row r="15" spans="1:7" ht="17.149999999999999" customHeight="1">
      <c r="A15" s="55" t="s">
        <v>44</v>
      </c>
      <c r="B15" s="52">
        <v>2352</v>
      </c>
      <c r="C15" s="52">
        <v>1405</v>
      </c>
      <c r="D15" s="52">
        <v>1519</v>
      </c>
      <c r="E15" s="52">
        <v>897</v>
      </c>
      <c r="F15" s="53" t="s">
        <v>45</v>
      </c>
      <c r="G15" s="234"/>
    </row>
    <row r="16" spans="1:7" ht="17.149999999999999" customHeight="1">
      <c r="A16" s="55" t="s">
        <v>46</v>
      </c>
      <c r="B16" s="52">
        <v>1480</v>
      </c>
      <c r="C16" s="52">
        <v>659</v>
      </c>
      <c r="D16" s="52">
        <v>1313</v>
      </c>
      <c r="E16" s="52">
        <v>568</v>
      </c>
      <c r="F16" s="53" t="s">
        <v>47</v>
      </c>
      <c r="G16" s="234"/>
    </row>
    <row r="17" spans="1:7" ht="17.149999999999999" customHeight="1">
      <c r="A17" s="55" t="s">
        <v>48</v>
      </c>
      <c r="B17" s="52">
        <v>4086</v>
      </c>
      <c r="C17" s="52">
        <v>2678</v>
      </c>
      <c r="D17" s="52">
        <v>458</v>
      </c>
      <c r="E17" s="52">
        <v>243</v>
      </c>
      <c r="F17" s="53" t="s">
        <v>49</v>
      </c>
      <c r="G17" s="234"/>
    </row>
    <row r="18" spans="1:7" ht="17.149999999999999" customHeight="1">
      <c r="A18" s="55" t="s">
        <v>50</v>
      </c>
      <c r="B18" s="52">
        <v>2497</v>
      </c>
      <c r="C18" s="52">
        <v>1549</v>
      </c>
      <c r="D18" s="52">
        <v>1221</v>
      </c>
      <c r="E18" s="52">
        <v>743</v>
      </c>
      <c r="F18" s="53" t="s">
        <v>51</v>
      </c>
      <c r="G18" s="234"/>
    </row>
    <row r="19" spans="1:7" ht="17.149999999999999" customHeight="1">
      <c r="A19" s="55" t="s">
        <v>52</v>
      </c>
      <c r="B19" s="52">
        <v>949</v>
      </c>
      <c r="C19" s="52">
        <v>607</v>
      </c>
      <c r="D19" s="52">
        <v>87</v>
      </c>
      <c r="E19" s="52">
        <v>50</v>
      </c>
      <c r="F19" s="53" t="s">
        <v>53</v>
      </c>
      <c r="G19" s="234"/>
    </row>
    <row r="20" spans="1:7" ht="17.149999999999999" customHeight="1">
      <c r="A20" s="56" t="s">
        <v>54</v>
      </c>
      <c r="B20" s="174">
        <f>SUM(B21:B28)</f>
        <v>10724</v>
      </c>
      <c r="C20" s="174">
        <f>SUM(C21:C28)</f>
        <v>6222</v>
      </c>
      <c r="D20" s="174">
        <f>SUM(D21:D28)</f>
        <v>5640</v>
      </c>
      <c r="E20" s="174">
        <f>SUM(E21:E28)</f>
        <v>2938</v>
      </c>
      <c r="F20" s="57" t="s">
        <v>55</v>
      </c>
      <c r="G20" s="234"/>
    </row>
    <row r="21" spans="1:7" ht="17.149999999999999" customHeight="1">
      <c r="A21" s="51" t="s">
        <v>56</v>
      </c>
      <c r="B21" s="52">
        <v>1216</v>
      </c>
      <c r="C21" s="52">
        <v>713</v>
      </c>
      <c r="D21" s="52">
        <v>645</v>
      </c>
      <c r="E21" s="52">
        <v>341</v>
      </c>
      <c r="F21" s="58" t="s">
        <v>57</v>
      </c>
      <c r="G21" s="233"/>
    </row>
    <row r="22" spans="1:7" ht="17.149999999999999" customHeight="1">
      <c r="A22" s="51" t="s">
        <v>58</v>
      </c>
      <c r="B22" s="52">
        <v>1163</v>
      </c>
      <c r="C22" s="52">
        <v>555</v>
      </c>
      <c r="D22" s="52">
        <v>949</v>
      </c>
      <c r="E22" s="52">
        <v>426</v>
      </c>
      <c r="F22" s="58" t="s">
        <v>59</v>
      </c>
      <c r="G22" s="233"/>
    </row>
    <row r="23" spans="1:7" ht="17.149999999999999" customHeight="1">
      <c r="A23" s="51" t="s">
        <v>60</v>
      </c>
      <c r="B23" s="52">
        <v>978</v>
      </c>
      <c r="C23" s="52">
        <v>573</v>
      </c>
      <c r="D23" s="52">
        <v>818</v>
      </c>
      <c r="E23" s="52">
        <v>465</v>
      </c>
      <c r="F23" s="58" t="s">
        <v>61</v>
      </c>
      <c r="G23" s="234"/>
    </row>
    <row r="24" spans="1:7" ht="17.149999999999999" customHeight="1">
      <c r="A24" s="51" t="s">
        <v>62</v>
      </c>
      <c r="B24" s="52">
        <v>1192</v>
      </c>
      <c r="C24" s="52">
        <v>642</v>
      </c>
      <c r="D24" s="52">
        <v>821</v>
      </c>
      <c r="E24" s="52">
        <v>421</v>
      </c>
      <c r="F24" s="53" t="s">
        <v>63</v>
      </c>
      <c r="G24" s="234"/>
    </row>
    <row r="25" spans="1:7" ht="17.149999999999999" customHeight="1">
      <c r="A25" s="51" t="s">
        <v>64</v>
      </c>
      <c r="B25" s="52">
        <v>603</v>
      </c>
      <c r="C25" s="52">
        <v>328</v>
      </c>
      <c r="D25" s="52">
        <v>346</v>
      </c>
      <c r="E25" s="52">
        <v>164</v>
      </c>
      <c r="F25" s="58" t="s">
        <v>65</v>
      </c>
      <c r="G25" s="234"/>
    </row>
    <row r="26" spans="1:7" s="215" customFormat="1" ht="17.149999999999999" customHeight="1">
      <c r="A26" s="51" t="s">
        <v>66</v>
      </c>
      <c r="B26" s="52">
        <v>2294</v>
      </c>
      <c r="C26" s="52">
        <v>1404</v>
      </c>
      <c r="D26" s="52">
        <v>971</v>
      </c>
      <c r="E26" s="52">
        <v>534</v>
      </c>
      <c r="F26" s="58" t="s">
        <v>67</v>
      </c>
      <c r="G26" s="232"/>
    </row>
    <row r="27" spans="1:7" ht="17.149999999999999" customHeight="1">
      <c r="A27" s="51" t="s">
        <v>68</v>
      </c>
      <c r="B27" s="52">
        <v>1936</v>
      </c>
      <c r="C27" s="52">
        <v>1223</v>
      </c>
      <c r="D27" s="52">
        <v>340</v>
      </c>
      <c r="E27" s="52">
        <v>187</v>
      </c>
      <c r="F27" s="58" t="s">
        <v>69</v>
      </c>
      <c r="G27" s="233"/>
    </row>
    <row r="28" spans="1:7" ht="17.149999999999999" customHeight="1">
      <c r="A28" s="51" t="s">
        <v>70</v>
      </c>
      <c r="B28" s="52">
        <v>1342</v>
      </c>
      <c r="C28" s="52">
        <v>784</v>
      </c>
      <c r="D28" s="52">
        <v>750</v>
      </c>
      <c r="E28" s="52">
        <v>400</v>
      </c>
      <c r="F28" s="58" t="s">
        <v>71</v>
      </c>
      <c r="G28" s="234"/>
    </row>
    <row r="29" spans="1:7" ht="17.149999999999999" customHeight="1">
      <c r="A29" s="48" t="s">
        <v>72</v>
      </c>
      <c r="B29" s="174">
        <f>SUM(B30:B38)</f>
        <v>18216</v>
      </c>
      <c r="C29" s="174">
        <f>SUM(C30:C38)</f>
        <v>10361</v>
      </c>
      <c r="D29" s="174">
        <f>SUM(D30:D38)</f>
        <v>10914</v>
      </c>
      <c r="E29" s="174">
        <f>SUM(E30:E38)</f>
        <v>5841</v>
      </c>
      <c r="F29" s="50" t="s">
        <v>73</v>
      </c>
      <c r="G29" s="234"/>
    </row>
    <row r="30" spans="1:7" ht="17.149999999999999" customHeight="1">
      <c r="A30" s="59" t="s">
        <v>74</v>
      </c>
      <c r="B30" s="52">
        <v>2889</v>
      </c>
      <c r="C30" s="52">
        <v>1781</v>
      </c>
      <c r="D30" s="52">
        <v>1081</v>
      </c>
      <c r="E30" s="52">
        <v>631</v>
      </c>
      <c r="F30" s="53" t="s">
        <v>75</v>
      </c>
      <c r="G30" s="234"/>
    </row>
    <row r="31" spans="1:7" ht="17.149999999999999" customHeight="1">
      <c r="A31" s="60" t="s">
        <v>76</v>
      </c>
      <c r="B31" s="52">
        <v>1228</v>
      </c>
      <c r="C31" s="52">
        <v>563</v>
      </c>
      <c r="D31" s="52">
        <v>988</v>
      </c>
      <c r="E31" s="52">
        <v>445</v>
      </c>
      <c r="F31" s="53" t="s">
        <v>77</v>
      </c>
      <c r="G31" s="234"/>
    </row>
    <row r="32" spans="1:7" ht="17.149999999999999" customHeight="1">
      <c r="A32" s="59" t="s">
        <v>78</v>
      </c>
      <c r="B32" s="52">
        <v>1284</v>
      </c>
      <c r="C32" s="52">
        <v>542</v>
      </c>
      <c r="D32" s="52">
        <v>846</v>
      </c>
      <c r="E32" s="52">
        <v>336</v>
      </c>
      <c r="F32" s="53" t="s">
        <v>79</v>
      </c>
      <c r="G32" s="234"/>
    </row>
    <row r="33" spans="1:7" ht="17.149999999999999" customHeight="1">
      <c r="A33" s="51" t="s">
        <v>80</v>
      </c>
      <c r="B33" s="52">
        <v>3589</v>
      </c>
      <c r="C33" s="52">
        <v>2396</v>
      </c>
      <c r="D33" s="52">
        <v>278</v>
      </c>
      <c r="E33" s="52">
        <v>164</v>
      </c>
      <c r="F33" s="53" t="s">
        <v>81</v>
      </c>
      <c r="G33" s="234"/>
    </row>
    <row r="34" spans="1:7" ht="17.149999999999999" customHeight="1">
      <c r="A34" s="60" t="s">
        <v>82</v>
      </c>
      <c r="B34" s="52">
        <v>719</v>
      </c>
      <c r="C34" s="52">
        <v>384</v>
      </c>
      <c r="D34" s="52">
        <v>547</v>
      </c>
      <c r="E34" s="52">
        <v>284</v>
      </c>
      <c r="F34" s="53" t="s">
        <v>1593</v>
      </c>
      <c r="G34" s="234"/>
    </row>
    <row r="35" spans="1:7" s="215" customFormat="1" ht="17.149999999999999" customHeight="1">
      <c r="A35" s="51" t="s">
        <v>83</v>
      </c>
      <c r="B35" s="52">
        <v>1264</v>
      </c>
      <c r="C35" s="52">
        <v>627</v>
      </c>
      <c r="D35" s="52">
        <v>855</v>
      </c>
      <c r="E35" s="52">
        <v>417</v>
      </c>
      <c r="F35" s="53" t="s">
        <v>84</v>
      </c>
      <c r="G35" s="232"/>
    </row>
    <row r="36" spans="1:7" ht="17.149999999999999" customHeight="1">
      <c r="A36" s="51" t="s">
        <v>85</v>
      </c>
      <c r="B36" s="52">
        <v>3735</v>
      </c>
      <c r="C36" s="52">
        <v>2011</v>
      </c>
      <c r="D36" s="52">
        <v>3385</v>
      </c>
      <c r="E36" s="52">
        <v>1799</v>
      </c>
      <c r="F36" s="53" t="s">
        <v>86</v>
      </c>
      <c r="G36" s="234"/>
    </row>
    <row r="37" spans="1:7" ht="17.149999999999999" customHeight="1">
      <c r="A37" s="51" t="s">
        <v>87</v>
      </c>
      <c r="B37" s="52">
        <v>2376</v>
      </c>
      <c r="C37" s="52">
        <v>1416</v>
      </c>
      <c r="D37" s="52">
        <v>1828</v>
      </c>
      <c r="E37" s="52">
        <v>1135</v>
      </c>
      <c r="F37" s="53" t="s">
        <v>88</v>
      </c>
      <c r="G37" s="234"/>
    </row>
    <row r="38" spans="1:7" ht="17.149999999999999" customHeight="1">
      <c r="A38" s="51" t="s">
        <v>89</v>
      </c>
      <c r="B38" s="52">
        <v>1132</v>
      </c>
      <c r="C38" s="52">
        <v>641</v>
      </c>
      <c r="D38" s="52">
        <v>1106</v>
      </c>
      <c r="E38" s="52">
        <v>630</v>
      </c>
      <c r="F38" s="53" t="s">
        <v>90</v>
      </c>
      <c r="G38" s="234"/>
    </row>
    <row r="39" spans="1:7" ht="17.149999999999999" customHeight="1">
      <c r="A39" s="61" t="s">
        <v>91</v>
      </c>
      <c r="B39" s="174">
        <f>SUM(B40:B46)</f>
        <v>14851</v>
      </c>
      <c r="C39" s="174">
        <f>SUM(C40:C46)</f>
        <v>9502</v>
      </c>
      <c r="D39" s="174">
        <f>SUM(D40:D46)</f>
        <v>7883</v>
      </c>
      <c r="E39" s="174">
        <f>SUM(E40:E46)</f>
        <v>4608</v>
      </c>
      <c r="F39" s="50" t="s">
        <v>92</v>
      </c>
      <c r="G39" s="233"/>
    </row>
    <row r="40" spans="1:7" ht="17.149999999999999" customHeight="1">
      <c r="A40" s="59" t="s">
        <v>93</v>
      </c>
      <c r="B40" s="52">
        <v>3639</v>
      </c>
      <c r="C40" s="52">
        <v>2302</v>
      </c>
      <c r="D40" s="52">
        <v>2427</v>
      </c>
      <c r="E40" s="52">
        <v>1560</v>
      </c>
      <c r="F40" s="58" t="s">
        <v>94</v>
      </c>
      <c r="G40" s="234"/>
    </row>
    <row r="41" spans="1:7" ht="17.149999999999999" customHeight="1">
      <c r="A41" s="59" t="s">
        <v>95</v>
      </c>
      <c r="B41" s="52">
        <v>2267</v>
      </c>
      <c r="C41" s="52">
        <v>1191</v>
      </c>
      <c r="D41" s="52">
        <v>1499</v>
      </c>
      <c r="E41" s="52">
        <v>742</v>
      </c>
      <c r="F41" s="53" t="s">
        <v>96</v>
      </c>
      <c r="G41" s="233"/>
    </row>
    <row r="42" spans="1:7" ht="17.149999999999999" customHeight="1">
      <c r="A42" s="59" t="s">
        <v>97</v>
      </c>
      <c r="B42" s="52">
        <v>732</v>
      </c>
      <c r="C42" s="52">
        <v>599</v>
      </c>
      <c r="D42" s="52">
        <v>0</v>
      </c>
      <c r="E42" s="52">
        <v>0</v>
      </c>
      <c r="F42" s="53" t="s">
        <v>98</v>
      </c>
      <c r="G42" s="234"/>
    </row>
    <row r="43" spans="1:7" ht="17.149999999999999" customHeight="1">
      <c r="A43" s="59" t="s">
        <v>99</v>
      </c>
      <c r="B43" s="52">
        <v>2604</v>
      </c>
      <c r="C43" s="52">
        <v>1957</v>
      </c>
      <c r="D43" s="52">
        <v>443</v>
      </c>
      <c r="E43" s="52">
        <v>286</v>
      </c>
      <c r="F43" s="53" t="s">
        <v>100</v>
      </c>
      <c r="G43" s="234"/>
    </row>
    <row r="44" spans="1:7" ht="17.149999999999999" customHeight="1">
      <c r="A44" s="59" t="s">
        <v>101</v>
      </c>
      <c r="B44" s="52">
        <v>2352</v>
      </c>
      <c r="C44" s="52">
        <v>1284</v>
      </c>
      <c r="D44" s="52">
        <v>1901</v>
      </c>
      <c r="E44" s="52">
        <v>1023</v>
      </c>
      <c r="F44" s="58" t="s">
        <v>102</v>
      </c>
      <c r="G44" s="234"/>
    </row>
    <row r="45" spans="1:7" s="215" customFormat="1" ht="17.149999999999999" customHeight="1">
      <c r="A45" s="59" t="s">
        <v>103</v>
      </c>
      <c r="B45" s="52">
        <v>1379</v>
      </c>
      <c r="C45" s="52">
        <v>773</v>
      </c>
      <c r="D45" s="52">
        <v>959</v>
      </c>
      <c r="E45" s="52">
        <v>532</v>
      </c>
      <c r="F45" s="58" t="s">
        <v>104</v>
      </c>
      <c r="G45" s="232"/>
    </row>
    <row r="46" spans="1:7" ht="17.149999999999999" customHeight="1">
      <c r="A46" s="59" t="s">
        <v>105</v>
      </c>
      <c r="B46" s="52">
        <v>1878</v>
      </c>
      <c r="C46" s="52">
        <v>1396</v>
      </c>
      <c r="D46" s="52">
        <v>654</v>
      </c>
      <c r="E46" s="52">
        <v>465</v>
      </c>
      <c r="F46" s="53" t="s">
        <v>106</v>
      </c>
      <c r="G46" s="234"/>
    </row>
    <row r="47" spans="1:7" ht="17.149999999999999" customHeight="1">
      <c r="A47" s="62" t="s">
        <v>107</v>
      </c>
      <c r="B47" s="174">
        <f>SUM(B48:B52)</f>
        <v>11702</v>
      </c>
      <c r="C47" s="174">
        <f>SUM(C48:C52)</f>
        <v>6063</v>
      </c>
      <c r="D47" s="174">
        <f>SUM(D48:D52)</f>
        <v>8479</v>
      </c>
      <c r="E47" s="174">
        <f>SUM(E48:E52)</f>
        <v>4232</v>
      </c>
      <c r="F47" s="50" t="s">
        <v>108</v>
      </c>
      <c r="G47" s="234"/>
    </row>
    <row r="48" spans="1:7" ht="17.149999999999999" customHeight="1">
      <c r="A48" s="54" t="s">
        <v>109</v>
      </c>
      <c r="B48" s="52">
        <v>3483</v>
      </c>
      <c r="C48" s="52">
        <v>1610</v>
      </c>
      <c r="D48" s="52">
        <v>3204</v>
      </c>
      <c r="E48" s="52">
        <v>1437</v>
      </c>
      <c r="F48" s="53" t="s">
        <v>110</v>
      </c>
      <c r="G48" s="233"/>
    </row>
    <row r="49" spans="1:7" ht="17.149999999999999" customHeight="1">
      <c r="A49" s="59" t="s">
        <v>111</v>
      </c>
      <c r="B49" s="52">
        <v>2255</v>
      </c>
      <c r="C49" s="52">
        <v>1203</v>
      </c>
      <c r="D49" s="52">
        <v>1445</v>
      </c>
      <c r="E49" s="52">
        <v>771</v>
      </c>
      <c r="F49" s="53" t="s">
        <v>112</v>
      </c>
      <c r="G49" s="234"/>
    </row>
    <row r="50" spans="1:7" ht="17.149999999999999" customHeight="1">
      <c r="A50" s="59" t="s">
        <v>113</v>
      </c>
      <c r="B50" s="52">
        <v>2166</v>
      </c>
      <c r="C50" s="52">
        <v>1187</v>
      </c>
      <c r="D50" s="52">
        <v>1588</v>
      </c>
      <c r="E50" s="52">
        <v>846</v>
      </c>
      <c r="F50" s="53" t="s">
        <v>114</v>
      </c>
      <c r="G50" s="234"/>
    </row>
    <row r="51" spans="1:7" ht="17.149999999999999" customHeight="1">
      <c r="A51" s="59" t="s">
        <v>115</v>
      </c>
      <c r="B51" s="52">
        <v>1821</v>
      </c>
      <c r="C51" s="52">
        <v>887</v>
      </c>
      <c r="D51" s="52">
        <v>1252</v>
      </c>
      <c r="E51" s="52">
        <v>602</v>
      </c>
      <c r="F51" s="53" t="s">
        <v>116</v>
      </c>
      <c r="G51" s="234"/>
    </row>
    <row r="52" spans="1:7" ht="17.149999999999999" customHeight="1">
      <c r="A52" s="59" t="s">
        <v>117</v>
      </c>
      <c r="B52" s="52">
        <v>1977</v>
      </c>
      <c r="C52" s="52">
        <v>1176</v>
      </c>
      <c r="D52" s="52">
        <v>990</v>
      </c>
      <c r="E52" s="52">
        <v>576</v>
      </c>
      <c r="F52" s="58" t="s">
        <v>118</v>
      </c>
      <c r="G52" s="234"/>
    </row>
    <row r="53" spans="1:7" ht="12.75" customHeight="1">
      <c r="A53" s="235"/>
      <c r="B53" s="236"/>
      <c r="C53" s="236"/>
      <c r="D53" s="236"/>
      <c r="E53" s="236"/>
      <c r="F53" s="110"/>
      <c r="G53" s="234"/>
    </row>
    <row r="54" spans="1:7" s="215" customFormat="1" ht="12.75" customHeight="1">
      <c r="A54" s="235"/>
      <c r="B54" s="211"/>
      <c r="C54" s="230"/>
      <c r="D54" s="211"/>
      <c r="E54" s="211"/>
      <c r="F54" s="110"/>
      <c r="G54" s="232"/>
    </row>
    <row r="55" spans="1:7" ht="25.5" customHeight="1">
      <c r="A55" s="210" t="s">
        <v>230</v>
      </c>
      <c r="B55" s="212"/>
      <c r="C55" s="212"/>
      <c r="D55" s="212"/>
      <c r="E55" s="245"/>
      <c r="F55" s="109" t="s">
        <v>231</v>
      </c>
      <c r="G55" s="234"/>
    </row>
    <row r="56" spans="1:7" ht="12.75" customHeight="1">
      <c r="B56" s="212"/>
      <c r="C56" s="212"/>
      <c r="D56" s="212"/>
      <c r="E56" s="212"/>
      <c r="F56" s="213"/>
      <c r="G56" s="234"/>
    </row>
    <row r="57" spans="1:7" ht="20">
      <c r="A57" s="160" t="s">
        <v>2315</v>
      </c>
      <c r="B57" s="212"/>
      <c r="C57" s="212"/>
      <c r="D57" s="212"/>
      <c r="E57" s="1881" t="s">
        <v>2316</v>
      </c>
      <c r="F57" s="1881"/>
      <c r="G57" s="233"/>
    </row>
    <row r="58" spans="1:7" ht="20">
      <c r="A58" s="160" t="s">
        <v>2317</v>
      </c>
      <c r="B58" s="212"/>
      <c r="C58" s="212"/>
      <c r="D58" s="212"/>
      <c r="E58" s="212"/>
      <c r="F58" s="159" t="s">
        <v>2318</v>
      </c>
      <c r="G58" s="234"/>
    </row>
    <row r="59" spans="1:7" ht="12.75" customHeight="1">
      <c r="A59" s="216"/>
      <c r="B59" s="216"/>
      <c r="C59" s="216"/>
      <c r="D59" s="216"/>
      <c r="E59" s="216"/>
      <c r="F59" s="218"/>
      <c r="G59" s="234"/>
    </row>
    <row r="60" spans="1:7" ht="15" customHeight="1">
      <c r="A60" s="105" t="s">
        <v>2309</v>
      </c>
      <c r="B60" s="246"/>
      <c r="C60" s="247" t="s">
        <v>1738</v>
      </c>
      <c r="D60" s="246"/>
      <c r="E60" s="248" t="s">
        <v>327</v>
      </c>
      <c r="F60" s="1817" t="s">
        <v>2310</v>
      </c>
      <c r="G60" s="234"/>
    </row>
    <row r="61" spans="1:7" ht="15" customHeight="1">
      <c r="A61" s="162"/>
      <c r="B61" s="249" t="s">
        <v>276</v>
      </c>
      <c r="C61" s="250"/>
      <c r="D61" s="251" t="s">
        <v>1737</v>
      </c>
      <c r="E61" s="110"/>
      <c r="F61" s="162"/>
      <c r="G61" s="234"/>
    </row>
    <row r="62" spans="1:7" ht="15" customHeight="1">
      <c r="A62" s="90"/>
      <c r="B62" s="252" t="s">
        <v>16</v>
      </c>
      <c r="C62" s="252" t="s">
        <v>278</v>
      </c>
      <c r="D62" s="252" t="s">
        <v>16</v>
      </c>
      <c r="E62" s="252" t="s">
        <v>278</v>
      </c>
      <c r="F62" s="166"/>
      <c r="G62" s="234"/>
    </row>
    <row r="63" spans="1:7" s="215" customFormat="1" ht="15" customHeight="1">
      <c r="A63" s="167"/>
      <c r="B63" s="253" t="s">
        <v>279</v>
      </c>
      <c r="C63" s="253" t="s">
        <v>35</v>
      </c>
      <c r="D63" s="253" t="s">
        <v>279</v>
      </c>
      <c r="E63" s="253" t="s">
        <v>35</v>
      </c>
      <c r="F63" s="170"/>
      <c r="G63" s="232"/>
    </row>
    <row r="64" spans="1:7" ht="15" customHeight="1">
      <c r="B64" s="254"/>
      <c r="C64" s="253"/>
      <c r="D64" s="254"/>
      <c r="E64" s="253"/>
      <c r="F64" s="213"/>
      <c r="G64" s="234"/>
    </row>
    <row r="65" spans="1:7" ht="15" customHeight="1">
      <c r="A65" s="65" t="s">
        <v>121</v>
      </c>
      <c r="B65" s="200">
        <f>SUM(B66:B74)</f>
        <v>20456</v>
      </c>
      <c r="C65" s="200">
        <f>SUM(C66:C74)</f>
        <v>13818</v>
      </c>
      <c r="D65" s="200">
        <f>SUM(D66:D74)</f>
        <v>10543</v>
      </c>
      <c r="E65" s="200">
        <f>SUM(E66:E74)</f>
        <v>6577</v>
      </c>
      <c r="F65" s="66" t="s">
        <v>122</v>
      </c>
      <c r="G65" s="234"/>
    </row>
    <row r="66" spans="1:7" ht="15" customHeight="1">
      <c r="A66" s="201" t="s">
        <v>123</v>
      </c>
      <c r="B66" s="52">
        <v>925</v>
      </c>
      <c r="C66" s="52">
        <v>596</v>
      </c>
      <c r="D66" s="52">
        <v>581</v>
      </c>
      <c r="E66" s="52">
        <v>376</v>
      </c>
      <c r="F66" s="202" t="s">
        <v>124</v>
      </c>
      <c r="G66" s="234"/>
    </row>
    <row r="67" spans="1:7" ht="15" customHeight="1">
      <c r="A67" s="201" t="s">
        <v>125</v>
      </c>
      <c r="B67" s="52">
        <v>1909</v>
      </c>
      <c r="C67" s="52">
        <v>1173</v>
      </c>
      <c r="D67" s="52">
        <v>1039</v>
      </c>
      <c r="E67" s="52">
        <v>597</v>
      </c>
      <c r="F67" s="202" t="s">
        <v>126</v>
      </c>
      <c r="G67" s="233"/>
    </row>
    <row r="68" spans="1:7" s="216" customFormat="1" ht="15" customHeight="1">
      <c r="A68" s="203" t="s">
        <v>127</v>
      </c>
      <c r="B68" s="176">
        <v>5071</v>
      </c>
      <c r="C68" s="176">
        <v>3941</v>
      </c>
      <c r="D68" s="255">
        <v>0</v>
      </c>
      <c r="E68" s="255">
        <v>0</v>
      </c>
      <c r="F68" s="202" t="s">
        <v>128</v>
      </c>
      <c r="G68" s="234"/>
    </row>
    <row r="69" spans="1:7" s="229" customFormat="1" ht="15" customHeight="1">
      <c r="A69" s="201" t="s">
        <v>129</v>
      </c>
      <c r="B69" s="52">
        <v>3577</v>
      </c>
      <c r="C69" s="52">
        <v>2503</v>
      </c>
      <c r="D69" s="52">
        <v>2899</v>
      </c>
      <c r="E69" s="52">
        <v>2029</v>
      </c>
      <c r="F69" s="202" t="s">
        <v>130</v>
      </c>
      <c r="G69" s="232"/>
    </row>
    <row r="70" spans="1:7" s="216" customFormat="1" ht="15" customHeight="1">
      <c r="A70" s="201" t="s">
        <v>131</v>
      </c>
      <c r="B70" s="52">
        <v>930</v>
      </c>
      <c r="C70" s="52">
        <v>642</v>
      </c>
      <c r="D70" s="52">
        <v>482</v>
      </c>
      <c r="E70" s="52">
        <v>339</v>
      </c>
      <c r="F70" s="202" t="s">
        <v>132</v>
      </c>
      <c r="G70" s="233"/>
    </row>
    <row r="71" spans="1:7" s="216" customFormat="1" ht="15" customHeight="1">
      <c r="A71" s="201" t="s">
        <v>133</v>
      </c>
      <c r="B71" s="52">
        <v>1218</v>
      </c>
      <c r="C71" s="52">
        <v>887</v>
      </c>
      <c r="D71" s="52">
        <v>704</v>
      </c>
      <c r="E71" s="52">
        <v>492</v>
      </c>
      <c r="F71" s="202" t="s">
        <v>134</v>
      </c>
      <c r="G71" s="234"/>
    </row>
    <row r="72" spans="1:7" s="216" customFormat="1" ht="15" customHeight="1">
      <c r="A72" s="201" t="s">
        <v>135</v>
      </c>
      <c r="B72" s="52">
        <v>1461</v>
      </c>
      <c r="C72" s="52">
        <v>1048</v>
      </c>
      <c r="D72" s="52">
        <v>296</v>
      </c>
      <c r="E72" s="52">
        <v>208</v>
      </c>
      <c r="F72" s="202" t="s">
        <v>136</v>
      </c>
      <c r="G72" s="234"/>
    </row>
    <row r="73" spans="1:7" s="216" customFormat="1" ht="15" customHeight="1">
      <c r="A73" s="201" t="s">
        <v>137</v>
      </c>
      <c r="B73" s="52">
        <v>3077</v>
      </c>
      <c r="C73" s="52">
        <v>1806</v>
      </c>
      <c r="D73" s="52">
        <v>2474</v>
      </c>
      <c r="E73" s="52">
        <v>1474</v>
      </c>
      <c r="F73" s="202" t="s">
        <v>138</v>
      </c>
      <c r="G73" s="234"/>
    </row>
    <row r="74" spans="1:7" s="216" customFormat="1" ht="15" customHeight="1">
      <c r="A74" s="201" t="s">
        <v>139</v>
      </c>
      <c r="B74" s="52">
        <v>2288</v>
      </c>
      <c r="C74" s="52">
        <v>1222</v>
      </c>
      <c r="D74" s="52">
        <v>2068</v>
      </c>
      <c r="E74" s="52">
        <v>1062</v>
      </c>
      <c r="F74" s="202" t="s">
        <v>140</v>
      </c>
      <c r="G74" s="234"/>
    </row>
    <row r="75" spans="1:7" s="216" customFormat="1" ht="15" customHeight="1">
      <c r="A75" s="71" t="s">
        <v>141</v>
      </c>
      <c r="B75" s="200">
        <f>SUM(B76:B83)</f>
        <v>23328</v>
      </c>
      <c r="C75" s="200">
        <f>SUM(C76:C83)</f>
        <v>13490</v>
      </c>
      <c r="D75" s="200">
        <f>SUM(D76:D83)</f>
        <v>17825</v>
      </c>
      <c r="E75" s="200">
        <f>SUM(E76:E83)</f>
        <v>9812</v>
      </c>
      <c r="F75" s="72" t="s">
        <v>142</v>
      </c>
      <c r="G75" s="234"/>
    </row>
    <row r="76" spans="1:7" s="229" customFormat="1" ht="15" customHeight="1">
      <c r="A76" s="201" t="s">
        <v>143</v>
      </c>
      <c r="B76" s="52">
        <v>3521</v>
      </c>
      <c r="C76" s="52">
        <v>1769</v>
      </c>
      <c r="D76" s="52">
        <v>3188</v>
      </c>
      <c r="E76" s="52">
        <v>1589</v>
      </c>
      <c r="F76" s="202" t="s">
        <v>144</v>
      </c>
      <c r="G76" s="232"/>
    </row>
    <row r="77" spans="1:7" ht="15" customHeight="1">
      <c r="A77" s="201" t="s">
        <v>145</v>
      </c>
      <c r="B77" s="52">
        <v>2758</v>
      </c>
      <c r="C77" s="52">
        <v>1302</v>
      </c>
      <c r="D77" s="52">
        <v>2500</v>
      </c>
      <c r="E77" s="52">
        <v>1144</v>
      </c>
      <c r="F77" s="202" t="s">
        <v>146</v>
      </c>
      <c r="G77" s="239"/>
    </row>
    <row r="78" spans="1:7" ht="15" customHeight="1">
      <c r="A78" s="201" t="s">
        <v>147</v>
      </c>
      <c r="B78" s="52">
        <v>2862</v>
      </c>
      <c r="C78" s="52">
        <v>1513</v>
      </c>
      <c r="D78" s="52">
        <v>2281</v>
      </c>
      <c r="E78" s="52">
        <v>1215</v>
      </c>
      <c r="F78" s="202" t="s">
        <v>148</v>
      </c>
      <c r="G78" s="240"/>
    </row>
    <row r="79" spans="1:7" ht="15" customHeight="1">
      <c r="A79" s="201" t="s">
        <v>149</v>
      </c>
      <c r="B79" s="52">
        <v>2838</v>
      </c>
      <c r="C79" s="52">
        <v>1463</v>
      </c>
      <c r="D79" s="52">
        <v>2501</v>
      </c>
      <c r="E79" s="52">
        <v>1288</v>
      </c>
      <c r="F79" s="202" t="s">
        <v>150</v>
      </c>
      <c r="G79" s="241"/>
    </row>
    <row r="80" spans="1:7" s="110" customFormat="1" ht="15" customHeight="1">
      <c r="A80" s="201" t="s">
        <v>151</v>
      </c>
      <c r="B80" s="52">
        <v>5009</v>
      </c>
      <c r="C80" s="52">
        <v>3489</v>
      </c>
      <c r="D80" s="52">
        <v>2589</v>
      </c>
      <c r="E80" s="52">
        <v>1669</v>
      </c>
      <c r="F80" s="202" t="s">
        <v>152</v>
      </c>
    </row>
    <row r="81" spans="1:7" ht="15" customHeight="1">
      <c r="A81" s="201" t="s">
        <v>153</v>
      </c>
      <c r="B81" s="52">
        <v>1894</v>
      </c>
      <c r="C81" s="52">
        <v>1104</v>
      </c>
      <c r="D81" s="52">
        <v>1483</v>
      </c>
      <c r="E81" s="52">
        <v>848</v>
      </c>
      <c r="F81" s="202" t="s">
        <v>154</v>
      </c>
      <c r="G81" s="214"/>
    </row>
    <row r="82" spans="1:7" ht="15" customHeight="1">
      <c r="A82" s="201" t="s">
        <v>155</v>
      </c>
      <c r="B82" s="52">
        <v>3112</v>
      </c>
      <c r="C82" s="52">
        <v>2047</v>
      </c>
      <c r="D82" s="52">
        <v>2253</v>
      </c>
      <c r="E82" s="52">
        <v>1444</v>
      </c>
      <c r="F82" s="202" t="s">
        <v>1868</v>
      </c>
      <c r="G82" s="214"/>
    </row>
    <row r="83" spans="1:7" ht="15" customHeight="1">
      <c r="A83" s="201" t="s">
        <v>156</v>
      </c>
      <c r="B83" s="52">
        <v>1334</v>
      </c>
      <c r="C83" s="52">
        <v>803</v>
      </c>
      <c r="D83" s="52">
        <v>1030</v>
      </c>
      <c r="E83" s="52">
        <v>615</v>
      </c>
      <c r="F83" s="202" t="s">
        <v>157</v>
      </c>
      <c r="G83" s="214"/>
    </row>
    <row r="84" spans="1:7" ht="15" customHeight="1">
      <c r="A84" s="73" t="s">
        <v>158</v>
      </c>
      <c r="B84" s="200">
        <f>SUM(B85:B89)</f>
        <v>9827</v>
      </c>
      <c r="C84" s="200">
        <f>SUM(C85:C89)</f>
        <v>4073</v>
      </c>
      <c r="D84" s="200">
        <f>SUM(D85:D89)</f>
        <v>7765</v>
      </c>
      <c r="E84" s="200">
        <f>SUM(E85:E89)</f>
        <v>3127</v>
      </c>
      <c r="F84" s="66" t="s">
        <v>159</v>
      </c>
      <c r="G84" s="214"/>
    </row>
    <row r="85" spans="1:7" ht="15" customHeight="1">
      <c r="A85" s="201" t="s">
        <v>160</v>
      </c>
      <c r="B85" s="52">
        <v>2290</v>
      </c>
      <c r="C85" s="52">
        <v>985</v>
      </c>
      <c r="D85" s="52">
        <v>1504</v>
      </c>
      <c r="E85" s="52">
        <v>590</v>
      </c>
      <c r="F85" s="202" t="s">
        <v>161</v>
      </c>
      <c r="G85" s="214"/>
    </row>
    <row r="86" spans="1:7" ht="15" customHeight="1">
      <c r="A86" s="201" t="s">
        <v>162</v>
      </c>
      <c r="B86" s="52">
        <v>1740</v>
      </c>
      <c r="C86" s="52">
        <v>810</v>
      </c>
      <c r="D86" s="52">
        <v>1408</v>
      </c>
      <c r="E86" s="52">
        <v>651</v>
      </c>
      <c r="F86" s="202" t="s">
        <v>163</v>
      </c>
    </row>
    <row r="87" spans="1:7" ht="15" customHeight="1">
      <c r="A87" s="201" t="s">
        <v>164</v>
      </c>
      <c r="B87" s="52">
        <v>1733</v>
      </c>
      <c r="C87" s="52">
        <v>823</v>
      </c>
      <c r="D87" s="52">
        <v>1403</v>
      </c>
      <c r="E87" s="52">
        <v>668</v>
      </c>
      <c r="F87" s="202" t="s">
        <v>165</v>
      </c>
    </row>
    <row r="88" spans="1:7" ht="15" customHeight="1">
      <c r="A88" s="201" t="s">
        <v>166</v>
      </c>
      <c r="B88" s="52">
        <v>2074</v>
      </c>
      <c r="C88" s="52">
        <v>771</v>
      </c>
      <c r="D88" s="52">
        <v>1715</v>
      </c>
      <c r="E88" s="52">
        <v>662</v>
      </c>
      <c r="F88" s="202" t="s">
        <v>167</v>
      </c>
    </row>
    <row r="89" spans="1:7" ht="15" customHeight="1">
      <c r="A89" s="201" t="s">
        <v>168</v>
      </c>
      <c r="B89" s="52">
        <v>1990</v>
      </c>
      <c r="C89" s="52">
        <v>684</v>
      </c>
      <c r="D89" s="52">
        <v>1735</v>
      </c>
      <c r="E89" s="52">
        <v>556</v>
      </c>
      <c r="F89" s="202" t="s">
        <v>169</v>
      </c>
    </row>
    <row r="90" spans="1:7" ht="15" customHeight="1">
      <c r="A90" s="71" t="s">
        <v>170</v>
      </c>
      <c r="B90" s="200">
        <f>SUM(B91:B96)</f>
        <v>13930</v>
      </c>
      <c r="C90" s="200">
        <f>SUM(C91:C96)</f>
        <v>6771</v>
      </c>
      <c r="D90" s="200">
        <f>SUM(D91:D96)</f>
        <v>9571</v>
      </c>
      <c r="E90" s="200">
        <f>SUM(E91:E96)</f>
        <v>4504</v>
      </c>
      <c r="F90" s="72" t="s">
        <v>171</v>
      </c>
    </row>
    <row r="91" spans="1:7" ht="15" customHeight="1">
      <c r="A91" s="201" t="s">
        <v>172</v>
      </c>
      <c r="B91" s="52">
        <v>2191</v>
      </c>
      <c r="C91" s="52">
        <v>1249</v>
      </c>
      <c r="D91" s="52">
        <v>1184</v>
      </c>
      <c r="E91" s="52">
        <v>664</v>
      </c>
      <c r="F91" s="202" t="s">
        <v>173</v>
      </c>
    </row>
    <row r="92" spans="1:7" ht="15" customHeight="1">
      <c r="A92" s="201" t="s">
        <v>174</v>
      </c>
      <c r="B92" s="52">
        <v>2352</v>
      </c>
      <c r="C92" s="52">
        <v>1025</v>
      </c>
      <c r="D92" s="52">
        <v>2165</v>
      </c>
      <c r="E92" s="52">
        <v>930</v>
      </c>
      <c r="F92" s="202" t="s">
        <v>1876</v>
      </c>
    </row>
    <row r="93" spans="1:7" ht="15" customHeight="1">
      <c r="A93" s="201" t="s">
        <v>176</v>
      </c>
      <c r="B93" s="52">
        <v>1966</v>
      </c>
      <c r="C93" s="52">
        <v>1102</v>
      </c>
      <c r="D93" s="52">
        <v>305</v>
      </c>
      <c r="E93" s="52">
        <v>193</v>
      </c>
      <c r="F93" s="202" t="s">
        <v>1875</v>
      </c>
    </row>
    <row r="94" spans="1:7" ht="15" customHeight="1">
      <c r="A94" s="201" t="s">
        <v>178</v>
      </c>
      <c r="B94" s="52">
        <v>5283</v>
      </c>
      <c r="C94" s="52">
        <v>2548</v>
      </c>
      <c r="D94" s="52">
        <v>4257</v>
      </c>
      <c r="E94" s="52">
        <v>2092</v>
      </c>
      <c r="F94" s="202" t="s">
        <v>179</v>
      </c>
    </row>
    <row r="95" spans="1:7" ht="15" customHeight="1">
      <c r="A95" s="201" t="s">
        <v>180</v>
      </c>
      <c r="B95" s="52">
        <v>838</v>
      </c>
      <c r="C95" s="52">
        <v>378</v>
      </c>
      <c r="D95" s="52">
        <v>625</v>
      </c>
      <c r="E95" s="52">
        <v>282</v>
      </c>
      <c r="F95" s="202" t="s">
        <v>181</v>
      </c>
    </row>
    <row r="96" spans="1:7" ht="15" customHeight="1">
      <c r="A96" s="201" t="s">
        <v>182</v>
      </c>
      <c r="B96" s="52">
        <v>1300</v>
      </c>
      <c r="C96" s="52">
        <v>469</v>
      </c>
      <c r="D96" s="52">
        <v>1035</v>
      </c>
      <c r="E96" s="52">
        <v>343</v>
      </c>
      <c r="F96" s="202" t="s">
        <v>183</v>
      </c>
    </row>
    <row r="97" spans="1:6" ht="15" customHeight="1">
      <c r="A97" s="74" t="s">
        <v>184</v>
      </c>
      <c r="B97" s="200">
        <f>SUM(B98:B101)</f>
        <v>2395</v>
      </c>
      <c r="C97" s="200">
        <f>SUM(C98:C101)</f>
        <v>1130</v>
      </c>
      <c r="D97" s="200">
        <f>SUM(D98:D101)</f>
        <v>1377</v>
      </c>
      <c r="E97" s="200">
        <f>SUM(E98:E101)</f>
        <v>606</v>
      </c>
      <c r="F97" s="72" t="s">
        <v>185</v>
      </c>
    </row>
    <row r="98" spans="1:6" ht="15" customHeight="1">
      <c r="A98" s="201" t="s">
        <v>186</v>
      </c>
      <c r="B98" s="52">
        <v>149</v>
      </c>
      <c r="C98" s="52">
        <v>86</v>
      </c>
      <c r="D98" s="52">
        <v>41</v>
      </c>
      <c r="E98" s="52">
        <v>27</v>
      </c>
      <c r="F98" s="202" t="s">
        <v>187</v>
      </c>
    </row>
    <row r="99" spans="1:6" ht="15" customHeight="1">
      <c r="A99" s="201" t="s">
        <v>188</v>
      </c>
      <c r="B99" s="52">
        <v>895</v>
      </c>
      <c r="C99" s="52">
        <v>434</v>
      </c>
      <c r="D99" s="52">
        <v>432</v>
      </c>
      <c r="E99" s="52">
        <v>204</v>
      </c>
      <c r="F99" s="202" t="s">
        <v>189</v>
      </c>
    </row>
    <row r="100" spans="1:6" ht="15" customHeight="1">
      <c r="A100" s="201" t="s">
        <v>190</v>
      </c>
      <c r="B100" s="52">
        <v>1007</v>
      </c>
      <c r="C100" s="52">
        <v>406</v>
      </c>
      <c r="D100" s="52">
        <v>886</v>
      </c>
      <c r="E100" s="52">
        <v>363</v>
      </c>
      <c r="F100" s="202" t="s">
        <v>191</v>
      </c>
    </row>
    <row r="101" spans="1:6" ht="15" customHeight="1">
      <c r="A101" s="201" t="s">
        <v>192</v>
      </c>
      <c r="B101" s="52">
        <v>344</v>
      </c>
      <c r="C101" s="52">
        <v>204</v>
      </c>
      <c r="D101" s="52">
        <v>18</v>
      </c>
      <c r="E101" s="52">
        <v>12</v>
      </c>
      <c r="F101" s="202" t="s">
        <v>193</v>
      </c>
    </row>
    <row r="102" spans="1:6" ht="15" customHeight="1">
      <c r="A102" s="65" t="s">
        <v>194</v>
      </c>
      <c r="B102" s="200">
        <f>SUM(B103:B106)</f>
        <v>1328</v>
      </c>
      <c r="C102" s="200">
        <f>SUM(C103:C106)</f>
        <v>724</v>
      </c>
      <c r="D102" s="200">
        <f>SUM(D103:D106)</f>
        <v>65</v>
      </c>
      <c r="E102" s="200">
        <f>SUM(E103:E106)</f>
        <v>28</v>
      </c>
      <c r="F102" s="72" t="s">
        <v>195</v>
      </c>
    </row>
    <row r="103" spans="1:6" ht="15" customHeight="1">
      <c r="A103" s="201" t="s">
        <v>196</v>
      </c>
      <c r="B103" s="52">
        <v>186</v>
      </c>
      <c r="C103" s="52">
        <v>104</v>
      </c>
      <c r="D103" s="52">
        <v>0</v>
      </c>
      <c r="E103" s="52">
        <v>0</v>
      </c>
      <c r="F103" s="202" t="s">
        <v>197</v>
      </c>
    </row>
    <row r="104" spans="1:6" ht="15" customHeight="1">
      <c r="A104" s="201" t="s">
        <v>198</v>
      </c>
      <c r="B104" s="52">
        <v>216</v>
      </c>
      <c r="C104" s="52">
        <v>110</v>
      </c>
      <c r="D104" s="52">
        <v>7</v>
      </c>
      <c r="E104" s="52">
        <v>0</v>
      </c>
      <c r="F104" s="202" t="s">
        <v>199</v>
      </c>
    </row>
    <row r="105" spans="1:6" ht="15" customHeight="1">
      <c r="A105" s="201" t="s">
        <v>200</v>
      </c>
      <c r="B105" s="52">
        <v>852</v>
      </c>
      <c r="C105" s="52">
        <v>469</v>
      </c>
      <c r="D105" s="52">
        <v>25</v>
      </c>
      <c r="E105" s="52">
        <v>12</v>
      </c>
      <c r="F105" s="202" t="s">
        <v>201</v>
      </c>
    </row>
    <row r="106" spans="1:6" ht="15" customHeight="1">
      <c r="A106" s="201" t="s">
        <v>202</v>
      </c>
      <c r="B106" s="52">
        <v>74</v>
      </c>
      <c r="C106" s="52">
        <v>41</v>
      </c>
      <c r="D106" s="52">
        <v>33</v>
      </c>
      <c r="E106" s="52">
        <v>16</v>
      </c>
      <c r="F106" s="202" t="s">
        <v>203</v>
      </c>
    </row>
    <row r="107" spans="1:6" ht="15" customHeight="1">
      <c r="A107" s="74" t="s">
        <v>204</v>
      </c>
      <c r="B107" s="200">
        <f>SUM(B108:B109)</f>
        <v>465</v>
      </c>
      <c r="C107" s="200">
        <f>SUM(C108:C109)</f>
        <v>264</v>
      </c>
      <c r="D107" s="200">
        <f>SUM(D108:D109)</f>
        <v>25</v>
      </c>
      <c r="E107" s="200">
        <f>SUM(E108:E109)</f>
        <v>9</v>
      </c>
      <c r="F107" s="72" t="s">
        <v>205</v>
      </c>
    </row>
    <row r="108" spans="1:6" ht="15" customHeight="1">
      <c r="A108" s="75" t="s">
        <v>206</v>
      </c>
      <c r="B108" s="52">
        <v>20</v>
      </c>
      <c r="C108" s="52">
        <v>7</v>
      </c>
      <c r="D108" s="52">
        <v>20</v>
      </c>
      <c r="E108" s="52">
        <v>7</v>
      </c>
      <c r="F108" s="76" t="s">
        <v>2517</v>
      </c>
    </row>
    <row r="109" spans="1:6" ht="15" customHeight="1">
      <c r="A109" s="51" t="s">
        <v>208</v>
      </c>
      <c r="B109" s="52">
        <v>445</v>
      </c>
      <c r="C109" s="52">
        <v>257</v>
      </c>
      <c r="D109" s="52">
        <v>5</v>
      </c>
      <c r="E109" s="52">
        <v>2</v>
      </c>
      <c r="F109" s="76" t="s">
        <v>2516</v>
      </c>
    </row>
    <row r="110" spans="1:6" ht="15" customHeight="1">
      <c r="A110" s="204" t="s">
        <v>226</v>
      </c>
      <c r="B110" s="205">
        <f>'prim 6'!B47+'prim 6'!B39+'prim 6'!B29+'prim 6'!B20+'prim 6'!B11+'prim 6'!B107+'prim 6'!B102+'prim 6'!B97+'prim 6'!B90+'prim 6'!B84+'prim 6'!B75+'prim 6'!B65</f>
        <v>144088</v>
      </c>
      <c r="C110" s="205">
        <f>'prim 6'!C47+'prim 6'!C39+'prim 6'!C29+'prim 6'!C20+'prim 6'!C11+'prim 6'!C107+'prim 6'!C102+'prim 6'!C97+'prim 6'!C90+'prim 6'!C84+'prim 6'!C75+'prim 6'!C65</f>
        <v>82149</v>
      </c>
      <c r="D110" s="205">
        <f>'prim 6'!D47+'prim 6'!D39+'prim 6'!D29+'prim 6'!D20+'prim 6'!D11+'prim 6'!D107+'prim 6'!D102+'prim 6'!D97+'prim 6'!D90+'prim 6'!D84+'prim 6'!D75+'prim 6'!D65</f>
        <v>89509</v>
      </c>
      <c r="E110" s="205">
        <f>'prim 6'!E47+'prim 6'!E39+'prim 6'!E29+'prim 6'!E20+'prim 6'!E11+'prim 6'!E107+'prim 6'!E102+'prim 6'!E97+'prim 6'!E90+'prim 6'!E84+'prim 6'!E75+'prim 6'!E65</f>
        <v>47208</v>
      </c>
      <c r="F110" s="206" t="s">
        <v>16</v>
      </c>
    </row>
    <row r="111" spans="1:6" ht="15" customHeight="1">
      <c r="A111" s="110"/>
      <c r="B111" s="244"/>
      <c r="C111" s="244"/>
      <c r="D111" s="256"/>
      <c r="E111" s="256"/>
      <c r="F111" s="257"/>
    </row>
    <row r="112" spans="1:6" ht="15" customHeight="1">
      <c r="A112" s="110"/>
      <c r="B112" s="244"/>
      <c r="C112" s="244"/>
      <c r="D112" s="256"/>
      <c r="E112" s="256"/>
      <c r="F112" s="258"/>
    </row>
    <row r="113" spans="1:6" ht="15" customHeight="1">
      <c r="A113" s="31" t="s">
        <v>1873</v>
      </c>
      <c r="B113" s="31"/>
      <c r="C113" s="31"/>
      <c r="D113" s="2"/>
      <c r="E113" s="32" t="s">
        <v>273</v>
      </c>
      <c r="F113" s="32" t="s">
        <v>1872</v>
      </c>
    </row>
    <row r="114" spans="1:6" ht="15" customHeight="1">
      <c r="A114" s="110"/>
      <c r="B114" s="244"/>
      <c r="C114" s="244"/>
      <c r="D114" s="256"/>
      <c r="E114" s="256"/>
      <c r="F114" s="258"/>
    </row>
    <row r="115" spans="1:6" ht="15" customHeight="1">
      <c r="A115" s="110"/>
      <c r="B115" s="244"/>
      <c r="C115" s="244"/>
      <c r="D115" s="256"/>
      <c r="E115" s="256"/>
      <c r="F115" s="258"/>
    </row>
    <row r="116" spans="1:6" ht="15" customHeight="1"/>
    <row r="117" spans="1:6" ht="15" customHeight="1"/>
    <row r="118" spans="1:6" ht="15" customHeight="1"/>
    <row r="119" spans="1:6" ht="15" customHeight="1"/>
    <row r="120" spans="1:6" ht="15" customHeight="1"/>
    <row r="121" spans="1:6" ht="15" customHeight="1"/>
    <row r="122" spans="1:6" ht="15" customHeight="1"/>
    <row r="123" spans="1:6" ht="15" customHeight="1"/>
    <row r="124" spans="1:6" ht="15" customHeight="1"/>
    <row r="125" spans="1:6" ht="15" customHeight="1"/>
    <row r="126" spans="1:6" ht="15" customHeight="1"/>
    <row r="127" spans="1:6" ht="15" customHeight="1"/>
    <row r="128" spans="1:6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</sheetData>
  <mergeCells count="2">
    <mergeCell ref="E3:F3"/>
    <mergeCell ref="E57:F57"/>
  </mergeCells>
  <pageMargins left="0.78740157480314965" right="0.78740157480314965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5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syncVertical="1" syncRef="A1">
    <tabColor rgb="FFFFFF00"/>
  </sheetPr>
  <dimension ref="A1:G81"/>
  <sheetViews>
    <sheetView showGridLines="0" showWhiteSpace="0" zoomScalePageLayoutView="70" workbookViewId="0">
      <selection activeCell="F15" sqref="F15"/>
    </sheetView>
  </sheetViews>
  <sheetFormatPr defaultColWidth="11" defaultRowHeight="13"/>
  <cols>
    <col min="1" max="1" width="33.7265625" style="264" customWidth="1"/>
    <col min="2" max="2" width="13.1796875" style="264" customWidth="1"/>
    <col min="3" max="5" width="13.1796875" style="263" customWidth="1"/>
    <col min="6" max="6" width="34.7265625" style="264" customWidth="1"/>
    <col min="7" max="7" width="11.453125" style="110" customWidth="1"/>
    <col min="8" max="8" width="12.7265625" style="264" customWidth="1"/>
    <col min="9" max="13" width="11" style="264" customWidth="1"/>
    <col min="14" max="18" width="14.453125" style="264" customWidth="1"/>
    <col min="19" max="19" width="37.26953125" style="264" customWidth="1"/>
    <col min="20" max="21" width="11" style="264" customWidth="1"/>
    <col min="22" max="31" width="9.81640625" style="264" customWidth="1"/>
    <col min="32" max="35" width="11" style="264" customWidth="1"/>
    <col min="36" max="36" width="14.453125" style="264" customWidth="1"/>
    <col min="37" max="37" width="4.1796875" style="264" customWidth="1"/>
    <col min="38" max="38" width="13.26953125" style="264" customWidth="1"/>
    <col min="39" max="39" width="28.1796875" style="264" customWidth="1"/>
    <col min="40" max="40" width="11" style="264" customWidth="1"/>
    <col min="41" max="41" width="14.453125" style="264" customWidth="1"/>
    <col min="42" max="42" width="4.1796875" style="264" customWidth="1"/>
    <col min="43" max="44" width="11" style="264" customWidth="1"/>
    <col min="45" max="45" width="14.453125" style="264" customWidth="1"/>
    <col min="46" max="46" width="4.1796875" style="264" customWidth="1"/>
    <col min="47" max="47" width="14.453125" style="264" customWidth="1"/>
    <col min="48" max="16384" width="11" style="264"/>
  </cols>
  <sheetData>
    <row r="1" spans="1:7" ht="24.75" customHeight="1">
      <c r="A1" s="262" t="s">
        <v>230</v>
      </c>
      <c r="B1" s="262"/>
      <c r="F1" s="109" t="s">
        <v>231</v>
      </c>
    </row>
    <row r="2" spans="1:7" ht="19" customHeight="1">
      <c r="A2" s="265"/>
      <c r="B2" s="265"/>
      <c r="C2" s="266"/>
      <c r="D2" s="266"/>
      <c r="E2" s="266"/>
      <c r="F2" s="267"/>
    </row>
    <row r="3" spans="1:7" ht="19" customHeight="1">
      <c r="A3" s="160" t="s">
        <v>280</v>
      </c>
      <c r="B3" s="160"/>
      <c r="C3" s="268"/>
      <c r="D3" s="268"/>
      <c r="E3" s="268"/>
      <c r="F3" s="269" t="s">
        <v>281</v>
      </c>
    </row>
    <row r="4" spans="1:7" ht="19" customHeight="1">
      <c r="A4" s="270" t="s">
        <v>2320</v>
      </c>
      <c r="B4" s="270"/>
      <c r="F4" s="269" t="s">
        <v>2319</v>
      </c>
    </row>
    <row r="5" spans="1:7" ht="19" customHeight="1">
      <c r="A5" s="271"/>
      <c r="B5" s="271"/>
      <c r="C5" s="272"/>
      <c r="D5" s="272"/>
      <c r="E5" s="108"/>
      <c r="F5" s="273"/>
    </row>
    <row r="6" spans="1:7" ht="16.5" customHeight="1">
      <c r="B6" s="274" t="s">
        <v>2309</v>
      </c>
      <c r="C6" s="274" t="str">
        <f>LEFT(D6,4)+1&amp;"-"&amp;RIGHT(D6,4)+1</f>
        <v>2021-2022</v>
      </c>
      <c r="D6" s="274" t="str">
        <f>LEFT(E6,4)+1&amp;"-"&amp;RIGHT(E6,4)+1</f>
        <v>2020-2021</v>
      </c>
      <c r="E6" s="274" t="s">
        <v>1567</v>
      </c>
      <c r="F6" s="273"/>
      <c r="G6" s="274"/>
    </row>
    <row r="7" spans="1:7" ht="6.75" customHeight="1">
      <c r="A7" s="275" t="s">
        <v>263</v>
      </c>
      <c r="B7" s="275"/>
      <c r="C7" s="275"/>
      <c r="D7" s="264"/>
      <c r="E7" s="264"/>
      <c r="F7" s="273"/>
      <c r="G7" s="264"/>
    </row>
    <row r="8" spans="1:7" ht="15" customHeight="1">
      <c r="A8" s="276" t="s">
        <v>282</v>
      </c>
      <c r="B8" s="276"/>
      <c r="C8" s="276"/>
      <c r="D8" s="264"/>
      <c r="E8" s="264"/>
      <c r="F8" s="277" t="s">
        <v>283</v>
      </c>
      <c r="G8" s="131"/>
    </row>
    <row r="9" spans="1:7" s="278" customFormat="1" ht="15" customHeight="1">
      <c r="A9" s="276" t="s">
        <v>217</v>
      </c>
      <c r="B9" s="278">
        <v>649662</v>
      </c>
      <c r="C9" s="278">
        <v>696313</v>
      </c>
      <c r="D9" s="278">
        <v>657970</v>
      </c>
      <c r="E9" s="278">
        <v>667533</v>
      </c>
      <c r="F9" s="277" t="s">
        <v>284</v>
      </c>
      <c r="G9" s="131"/>
    </row>
    <row r="10" spans="1:7" ht="15" customHeight="1">
      <c r="A10" s="275" t="s">
        <v>285</v>
      </c>
      <c r="B10" s="264">
        <v>312701</v>
      </c>
      <c r="C10" s="264">
        <v>334143</v>
      </c>
      <c r="D10" s="264">
        <v>314922</v>
      </c>
      <c r="E10" s="264">
        <v>320645</v>
      </c>
      <c r="F10" s="279" t="s">
        <v>286</v>
      </c>
      <c r="G10" s="131"/>
    </row>
    <row r="11" spans="1:7" s="278" customFormat="1" ht="15" customHeight="1">
      <c r="A11" s="276" t="s">
        <v>287</v>
      </c>
      <c r="B11" s="278">
        <v>79220</v>
      </c>
      <c r="C11" s="278">
        <v>85306</v>
      </c>
      <c r="D11" s="278">
        <v>63778</v>
      </c>
      <c r="E11" s="278">
        <v>80043</v>
      </c>
      <c r="F11" s="277" t="s">
        <v>288</v>
      </c>
      <c r="G11" s="131"/>
    </row>
    <row r="12" spans="1:7" ht="15" customHeight="1">
      <c r="A12" s="275" t="s">
        <v>285</v>
      </c>
      <c r="B12" s="264">
        <v>30939</v>
      </c>
      <c r="C12" s="264">
        <v>32908</v>
      </c>
      <c r="D12" s="264">
        <v>24850</v>
      </c>
      <c r="E12" s="264">
        <v>31543</v>
      </c>
      <c r="F12" s="279" t="s">
        <v>286</v>
      </c>
      <c r="G12" s="131"/>
    </row>
    <row r="13" spans="1:7" ht="15" customHeight="1">
      <c r="A13" s="275"/>
      <c r="C13" s="264"/>
      <c r="D13" s="264"/>
      <c r="E13" s="264"/>
      <c r="F13" s="279"/>
      <c r="G13" s="131"/>
    </row>
    <row r="14" spans="1:7" ht="15" customHeight="1">
      <c r="A14" s="276" t="s">
        <v>289</v>
      </c>
      <c r="C14" s="264"/>
      <c r="D14" s="264"/>
      <c r="E14" s="264"/>
      <c r="F14" s="277" t="s">
        <v>290</v>
      </c>
      <c r="G14" s="131"/>
    </row>
    <row r="15" spans="1:7" s="278" customFormat="1" ht="15" customHeight="1">
      <c r="A15" s="276" t="s">
        <v>217</v>
      </c>
      <c r="B15" s="278">
        <v>659257</v>
      </c>
      <c r="C15" s="278">
        <v>638063</v>
      </c>
      <c r="D15" s="278">
        <v>656256</v>
      </c>
      <c r="E15" s="278">
        <v>643062</v>
      </c>
      <c r="F15" s="277" t="s">
        <v>284</v>
      </c>
      <c r="G15" s="131"/>
    </row>
    <row r="16" spans="1:7" ht="15" customHeight="1">
      <c r="A16" s="275" t="s">
        <v>285</v>
      </c>
      <c r="B16" s="264">
        <v>317865</v>
      </c>
      <c r="C16" s="264">
        <v>305406</v>
      </c>
      <c r="D16" s="264">
        <v>316355</v>
      </c>
      <c r="E16" s="264">
        <v>309753</v>
      </c>
      <c r="F16" s="279" t="s">
        <v>286</v>
      </c>
      <c r="G16" s="131"/>
    </row>
    <row r="17" spans="1:7" s="278" customFormat="1" ht="15" customHeight="1">
      <c r="A17" s="276" t="s">
        <v>287</v>
      </c>
      <c r="B17" s="278">
        <v>55100</v>
      </c>
      <c r="C17" s="278">
        <v>76705</v>
      </c>
      <c r="D17" s="278">
        <v>44185</v>
      </c>
      <c r="E17" s="278">
        <v>58673</v>
      </c>
      <c r="F17" s="277" t="s">
        <v>288</v>
      </c>
      <c r="G17" s="131"/>
    </row>
    <row r="18" spans="1:7" ht="15" customHeight="1">
      <c r="A18" s="275" t="s">
        <v>285</v>
      </c>
      <c r="B18" s="264">
        <v>20937</v>
      </c>
      <c r="C18" s="264">
        <v>28417</v>
      </c>
      <c r="D18" s="264">
        <v>16728</v>
      </c>
      <c r="E18" s="264">
        <v>21441</v>
      </c>
      <c r="F18" s="279" t="s">
        <v>286</v>
      </c>
      <c r="G18" s="131"/>
    </row>
    <row r="19" spans="1:7" ht="15" customHeight="1">
      <c r="A19" s="275"/>
      <c r="C19" s="264"/>
      <c r="D19" s="264"/>
      <c r="E19" s="264"/>
      <c r="F19" s="279"/>
      <c r="G19" s="131"/>
    </row>
    <row r="20" spans="1:7" ht="15" customHeight="1">
      <c r="A20" s="276" t="s">
        <v>291</v>
      </c>
      <c r="C20" s="264"/>
      <c r="D20" s="264"/>
      <c r="E20" s="264"/>
      <c r="F20" s="277" t="s">
        <v>292</v>
      </c>
      <c r="G20" s="131"/>
    </row>
    <row r="21" spans="1:7" s="278" customFormat="1" ht="15" customHeight="1">
      <c r="A21" s="276" t="s">
        <v>217</v>
      </c>
      <c r="B21" s="278">
        <v>635560</v>
      </c>
      <c r="C21" s="278">
        <v>647774</v>
      </c>
      <c r="D21" s="278">
        <v>654338</v>
      </c>
      <c r="E21" s="278">
        <v>657237</v>
      </c>
      <c r="F21" s="277" t="s">
        <v>284</v>
      </c>
      <c r="G21" s="131"/>
    </row>
    <row r="22" spans="1:7" ht="15" customHeight="1">
      <c r="A22" s="275" t="s">
        <v>285</v>
      </c>
      <c r="B22" s="264">
        <v>302883</v>
      </c>
      <c r="C22" s="264">
        <v>310931</v>
      </c>
      <c r="D22" s="264">
        <v>313816</v>
      </c>
      <c r="E22" s="264">
        <v>313556</v>
      </c>
      <c r="F22" s="279" t="s">
        <v>286</v>
      </c>
      <c r="G22" s="131"/>
    </row>
    <row r="23" spans="1:7" s="278" customFormat="1" ht="15" customHeight="1">
      <c r="A23" s="276" t="s">
        <v>287</v>
      </c>
      <c r="B23" s="278">
        <v>54633</v>
      </c>
      <c r="C23" s="278">
        <v>68854</v>
      </c>
      <c r="D23" s="278">
        <v>39541</v>
      </c>
      <c r="E23" s="278">
        <v>59948</v>
      </c>
      <c r="F23" s="277" t="s">
        <v>288</v>
      </c>
      <c r="G23" s="131"/>
    </row>
    <row r="24" spans="1:7" ht="15" customHeight="1">
      <c r="A24" s="275" t="s">
        <v>285</v>
      </c>
      <c r="B24" s="264">
        <v>19308</v>
      </c>
      <c r="C24" s="264">
        <v>23195</v>
      </c>
      <c r="D24" s="264">
        <v>13512</v>
      </c>
      <c r="E24" s="264">
        <v>20435</v>
      </c>
      <c r="F24" s="279" t="s">
        <v>286</v>
      </c>
      <c r="G24" s="131"/>
    </row>
    <row r="25" spans="1:7" ht="15" customHeight="1">
      <c r="A25" s="275"/>
      <c r="C25" s="264"/>
      <c r="D25" s="264"/>
      <c r="E25" s="264"/>
      <c r="F25" s="279"/>
      <c r="G25" s="131"/>
    </row>
    <row r="26" spans="1:7" ht="15" customHeight="1">
      <c r="A26" s="276" t="s">
        <v>293</v>
      </c>
      <c r="C26" s="264"/>
      <c r="D26" s="264"/>
      <c r="E26" s="264"/>
      <c r="F26" s="277" t="s">
        <v>294</v>
      </c>
      <c r="G26" s="131"/>
    </row>
    <row r="27" spans="1:7" s="278" customFormat="1" ht="15" customHeight="1">
      <c r="A27" s="276" t="s">
        <v>217</v>
      </c>
      <c r="B27" s="278">
        <v>635124</v>
      </c>
      <c r="C27" s="278">
        <v>644022</v>
      </c>
      <c r="D27" s="278">
        <v>659302</v>
      </c>
      <c r="E27" s="278">
        <v>613539</v>
      </c>
      <c r="F27" s="277" t="s">
        <v>284</v>
      </c>
      <c r="G27" s="131"/>
    </row>
    <row r="28" spans="1:7" ht="15" customHeight="1">
      <c r="A28" s="275" t="s">
        <v>285</v>
      </c>
      <c r="B28" s="264">
        <v>305105</v>
      </c>
      <c r="C28" s="264">
        <v>307984</v>
      </c>
      <c r="D28" s="264">
        <v>314948</v>
      </c>
      <c r="E28" s="264">
        <v>292616</v>
      </c>
      <c r="F28" s="279" t="s">
        <v>286</v>
      </c>
      <c r="G28" s="131"/>
    </row>
    <row r="29" spans="1:7" s="278" customFormat="1" ht="15" customHeight="1">
      <c r="A29" s="276" t="s">
        <v>287</v>
      </c>
      <c r="B29" s="278">
        <v>42874</v>
      </c>
      <c r="C29" s="278">
        <v>59070</v>
      </c>
      <c r="D29" s="278">
        <v>29009</v>
      </c>
      <c r="E29" s="278">
        <v>46326</v>
      </c>
      <c r="F29" s="277" t="s">
        <v>288</v>
      </c>
      <c r="G29" s="131"/>
    </row>
    <row r="30" spans="1:7" ht="15" customHeight="1">
      <c r="A30" s="275" t="s">
        <v>285</v>
      </c>
      <c r="B30" s="264">
        <v>13905</v>
      </c>
      <c r="C30" s="264">
        <v>17665</v>
      </c>
      <c r="D30" s="264">
        <v>8993</v>
      </c>
      <c r="E30" s="264">
        <v>14476</v>
      </c>
      <c r="F30" s="279" t="s">
        <v>286</v>
      </c>
      <c r="G30" s="131"/>
    </row>
    <row r="31" spans="1:7" ht="15" customHeight="1">
      <c r="A31" s="275"/>
      <c r="C31" s="264"/>
      <c r="D31" s="264"/>
      <c r="E31" s="264"/>
      <c r="F31" s="279"/>
      <c r="G31" s="131"/>
    </row>
    <row r="32" spans="1:7" ht="15" customHeight="1">
      <c r="A32" s="276" t="s">
        <v>295</v>
      </c>
      <c r="C32" s="264"/>
      <c r="D32" s="264"/>
      <c r="E32" s="264"/>
      <c r="F32" s="277" t="s">
        <v>296</v>
      </c>
      <c r="G32" s="131"/>
    </row>
    <row r="33" spans="1:7" s="278" customFormat="1" ht="15" customHeight="1">
      <c r="A33" s="276" t="s">
        <v>217</v>
      </c>
      <c r="B33" s="278">
        <v>636037</v>
      </c>
      <c r="C33" s="278">
        <v>645077</v>
      </c>
      <c r="D33" s="278">
        <v>616085</v>
      </c>
      <c r="E33" s="278">
        <v>585298</v>
      </c>
      <c r="F33" s="277" t="s">
        <v>284</v>
      </c>
      <c r="G33" s="131"/>
    </row>
    <row r="34" spans="1:7" ht="15" customHeight="1">
      <c r="A34" s="275" t="s">
        <v>285</v>
      </c>
      <c r="B34" s="264">
        <v>304606</v>
      </c>
      <c r="C34" s="264">
        <v>309537</v>
      </c>
      <c r="D34" s="264">
        <v>294356</v>
      </c>
      <c r="E34" s="264">
        <v>279430</v>
      </c>
      <c r="F34" s="279" t="s">
        <v>286</v>
      </c>
      <c r="G34" s="131"/>
    </row>
    <row r="35" spans="1:7" s="278" customFormat="1" ht="15" customHeight="1">
      <c r="A35" s="276" t="s">
        <v>287</v>
      </c>
      <c r="B35" s="278">
        <v>38032</v>
      </c>
      <c r="C35" s="278">
        <v>46584</v>
      </c>
      <c r="D35" s="278">
        <v>24829</v>
      </c>
      <c r="E35" s="278">
        <v>39680</v>
      </c>
      <c r="F35" s="277" t="s">
        <v>288</v>
      </c>
      <c r="G35" s="131"/>
    </row>
    <row r="36" spans="1:7" ht="15" customHeight="1">
      <c r="A36" s="275" t="s">
        <v>285</v>
      </c>
      <c r="B36" s="264">
        <v>11552</v>
      </c>
      <c r="C36" s="264">
        <v>12982</v>
      </c>
      <c r="D36" s="264">
        <v>7470</v>
      </c>
      <c r="E36" s="264">
        <v>11934</v>
      </c>
      <c r="F36" s="279" t="s">
        <v>286</v>
      </c>
      <c r="G36" s="131"/>
    </row>
    <row r="37" spans="1:7" ht="15" customHeight="1">
      <c r="A37" s="275"/>
      <c r="C37" s="264"/>
      <c r="D37" s="264"/>
      <c r="E37" s="264"/>
      <c r="F37" s="279"/>
      <c r="G37" s="131"/>
    </row>
    <row r="38" spans="1:7" ht="15" customHeight="1">
      <c r="A38" s="276" t="s">
        <v>297</v>
      </c>
      <c r="C38" s="264"/>
      <c r="D38" s="264"/>
      <c r="E38" s="264"/>
      <c r="F38" s="277" t="s">
        <v>298</v>
      </c>
      <c r="G38" s="131"/>
    </row>
    <row r="39" spans="1:7" s="278" customFormat="1" ht="15" customHeight="1">
      <c r="A39" s="276" t="s">
        <v>217</v>
      </c>
      <c r="B39" s="278">
        <v>633493</v>
      </c>
      <c r="C39" s="278">
        <v>603349</v>
      </c>
      <c r="D39" s="278">
        <v>570487</v>
      </c>
      <c r="E39" s="278">
        <v>560602</v>
      </c>
      <c r="F39" s="277" t="s">
        <v>284</v>
      </c>
      <c r="G39" s="131"/>
    </row>
    <row r="40" spans="1:7" ht="15" customHeight="1">
      <c r="A40" s="275" t="s">
        <v>285</v>
      </c>
      <c r="B40" s="264">
        <v>306095</v>
      </c>
      <c r="C40" s="264">
        <v>291360</v>
      </c>
      <c r="D40" s="264">
        <v>274720</v>
      </c>
      <c r="E40" s="264">
        <v>268854</v>
      </c>
      <c r="F40" s="279" t="s">
        <v>286</v>
      </c>
      <c r="G40" s="131"/>
    </row>
    <row r="41" spans="1:7" s="278" customFormat="1" ht="15" customHeight="1">
      <c r="A41" s="276" t="s">
        <v>287</v>
      </c>
      <c r="B41" s="278">
        <v>33877</v>
      </c>
      <c r="C41" s="278">
        <v>37386</v>
      </c>
      <c r="D41" s="278">
        <v>11416</v>
      </c>
      <c r="E41" s="278">
        <v>42110</v>
      </c>
      <c r="F41" s="277" t="s">
        <v>288</v>
      </c>
      <c r="G41" s="131"/>
    </row>
    <row r="42" spans="1:7" ht="15" customHeight="1">
      <c r="A42" s="275" t="s">
        <v>285</v>
      </c>
      <c r="B42" s="264">
        <v>10801</v>
      </c>
      <c r="C42" s="264">
        <v>11230</v>
      </c>
      <c r="D42" s="264">
        <v>3328</v>
      </c>
      <c r="E42" s="264">
        <v>14750</v>
      </c>
      <c r="F42" s="279" t="s">
        <v>286</v>
      </c>
      <c r="G42" s="131"/>
    </row>
    <row r="43" spans="1:7" ht="15" customHeight="1">
      <c r="A43" s="275"/>
      <c r="C43" s="264"/>
      <c r="D43" s="264"/>
      <c r="E43" s="264"/>
      <c r="F43" s="279"/>
      <c r="G43" s="131"/>
    </row>
    <row r="44" spans="1:7" ht="15" customHeight="1">
      <c r="A44" s="280" t="s">
        <v>299</v>
      </c>
      <c r="C44" s="264"/>
      <c r="D44" s="264"/>
      <c r="E44" s="264"/>
      <c r="F44" s="277" t="s">
        <v>16</v>
      </c>
      <c r="G44" s="131"/>
    </row>
    <row r="45" spans="1:7" ht="15" customHeight="1">
      <c r="A45" s="280" t="s">
        <v>300</v>
      </c>
      <c r="B45" s="282">
        <f>B9+B15+B21+B27+B33+B39</f>
        <v>3849133</v>
      </c>
      <c r="C45" s="282">
        <v>3874598</v>
      </c>
      <c r="D45" s="282">
        <f t="shared" ref="D45:D48" si="0">D39+D33+D27+D21+D15+D9</f>
        <v>3814438</v>
      </c>
      <c r="E45" s="282">
        <f>E39+E33+E27+E21+E15+E9</f>
        <v>3727271</v>
      </c>
      <c r="F45" s="277" t="s">
        <v>284</v>
      </c>
      <c r="G45" s="131"/>
    </row>
    <row r="46" spans="1:7" ht="15" customHeight="1">
      <c r="A46" s="276" t="s">
        <v>285</v>
      </c>
      <c r="B46" s="282">
        <f t="shared" ref="B46:B48" si="1">B10+B16+B22+B28+B34+B40</f>
        <v>1849255</v>
      </c>
      <c r="C46" s="282">
        <v>1859361</v>
      </c>
      <c r="D46" s="282">
        <f t="shared" si="0"/>
        <v>1829117</v>
      </c>
      <c r="E46" s="282">
        <f>E40+E34+E28+E22+E16+E10</f>
        <v>1784854</v>
      </c>
      <c r="F46" s="277" t="s">
        <v>286</v>
      </c>
      <c r="G46" s="131"/>
    </row>
    <row r="47" spans="1:7" ht="15" customHeight="1">
      <c r="A47" s="275" t="s">
        <v>301</v>
      </c>
      <c r="B47" s="282">
        <f t="shared" si="1"/>
        <v>303736</v>
      </c>
      <c r="C47" s="282">
        <v>373905</v>
      </c>
      <c r="D47" s="282">
        <f t="shared" si="0"/>
        <v>212758</v>
      </c>
      <c r="E47" s="282">
        <f>E41+E35+E29+E23+E17+E11</f>
        <v>326780</v>
      </c>
      <c r="F47" s="277" t="s">
        <v>288</v>
      </c>
      <c r="G47" s="131"/>
    </row>
    <row r="48" spans="1:7" ht="15" customHeight="1">
      <c r="A48" s="276" t="s">
        <v>285</v>
      </c>
      <c r="B48" s="282">
        <f t="shared" si="1"/>
        <v>107442</v>
      </c>
      <c r="C48" s="282">
        <v>126397</v>
      </c>
      <c r="D48" s="282">
        <f t="shared" si="0"/>
        <v>74881</v>
      </c>
      <c r="E48" s="282">
        <f>E42+E36+E30+E24+E18+E12</f>
        <v>114579</v>
      </c>
      <c r="F48" s="277" t="s">
        <v>286</v>
      </c>
      <c r="G48" s="131"/>
    </row>
    <row r="49" spans="1:6">
      <c r="B49" s="263"/>
      <c r="F49" s="284" t="s">
        <v>263</v>
      </c>
    </row>
    <row r="50" spans="1:6">
      <c r="C50" s="285"/>
      <c r="D50" s="285"/>
      <c r="E50" s="285"/>
      <c r="F50" s="273"/>
    </row>
    <row r="51" spans="1:6">
      <c r="A51" s="110"/>
      <c r="B51" s="110"/>
      <c r="F51" s="124"/>
    </row>
    <row r="52" spans="1:6" ht="12.75" customHeight="1">
      <c r="F52" s="273"/>
    </row>
    <row r="53" spans="1:6" ht="12.75" customHeight="1">
      <c r="A53" s="271"/>
      <c r="B53" s="271"/>
      <c r="E53" s="272"/>
      <c r="F53" s="273"/>
    </row>
    <row r="54" spans="1:6" s="110" customFormat="1" ht="12.75" customHeight="1">
      <c r="C54" s="263"/>
      <c r="D54" s="263"/>
      <c r="E54" s="148"/>
      <c r="F54" s="273" t="s">
        <v>263</v>
      </c>
    </row>
    <row r="55" spans="1:6" s="110" customFormat="1" ht="12.75" customHeight="1">
      <c r="C55" s="263"/>
      <c r="D55" s="263"/>
      <c r="E55" s="148"/>
      <c r="F55" s="273"/>
    </row>
    <row r="56" spans="1:6" ht="12.75" customHeight="1">
      <c r="E56" s="272"/>
      <c r="F56" s="273"/>
    </row>
    <row r="57" spans="1:6" ht="12.75" customHeight="1">
      <c r="A57" s="271"/>
      <c r="B57" s="271"/>
      <c r="E57" s="272"/>
      <c r="F57" s="110"/>
    </row>
    <row r="58" spans="1:6" ht="12.75" customHeight="1">
      <c r="A58" s="271"/>
      <c r="B58" s="271"/>
      <c r="E58" s="272"/>
      <c r="F58" s="110"/>
    </row>
    <row r="59" spans="1:6" ht="12.75" customHeight="1">
      <c r="A59" s="271"/>
      <c r="B59" s="271"/>
      <c r="E59" s="272"/>
      <c r="F59" s="110"/>
    </row>
    <row r="60" spans="1:6" ht="12.75" customHeight="1">
      <c r="A60" s="271"/>
      <c r="B60" s="271"/>
      <c r="E60" s="272"/>
      <c r="F60" s="110"/>
    </row>
    <row r="61" spans="1:6" ht="12.75" customHeight="1">
      <c r="A61" s="286" t="s">
        <v>302</v>
      </c>
      <c r="B61" s="286"/>
      <c r="C61" s="148"/>
      <c r="D61" s="148"/>
      <c r="E61" s="272"/>
      <c r="F61" s="287" t="s">
        <v>303</v>
      </c>
    </row>
    <row r="62" spans="1:6" ht="12.75" customHeight="1">
      <c r="A62" s="31" t="s">
        <v>1873</v>
      </c>
      <c r="B62" s="31"/>
      <c r="C62" s="31"/>
      <c r="D62" s="31"/>
      <c r="E62" s="2"/>
      <c r="F62" s="32" t="s">
        <v>1872</v>
      </c>
    </row>
    <row r="63" spans="1:6" ht="12.75" customHeight="1">
      <c r="A63" s="286"/>
      <c r="B63" s="286"/>
      <c r="C63" s="272"/>
      <c r="D63" s="272"/>
      <c r="E63" s="272"/>
      <c r="F63" s="288"/>
    </row>
    <row r="64" spans="1:6" ht="12.75" customHeight="1"/>
    <row r="65" spans="1:6" ht="12.75" customHeight="1"/>
    <row r="66" spans="1:6" ht="12.75" customHeight="1">
      <c r="A66" s="150"/>
      <c r="B66" s="150"/>
      <c r="C66" s="272"/>
      <c r="D66" s="272"/>
      <c r="E66" s="272"/>
      <c r="F66" s="110"/>
    </row>
    <row r="67" spans="1:6" ht="12.75" customHeight="1">
      <c r="A67" s="1882"/>
      <c r="B67" s="1882"/>
      <c r="C67" s="1882"/>
      <c r="D67" s="1882"/>
      <c r="E67" s="1882"/>
      <c r="F67" s="1882"/>
    </row>
    <row r="68" spans="1:6" ht="12.75" customHeight="1">
      <c r="A68" s="271"/>
      <c r="B68" s="271"/>
      <c r="C68" s="272"/>
      <c r="D68" s="272"/>
      <c r="E68" s="272"/>
    </row>
    <row r="69" spans="1:6" ht="12.75" customHeight="1">
      <c r="A69" s="271"/>
      <c r="B69" s="271"/>
      <c r="C69" s="272"/>
      <c r="D69" s="272"/>
      <c r="E69" s="272"/>
    </row>
    <row r="70" spans="1:6" ht="14">
      <c r="A70" s="271"/>
      <c r="B70" s="271"/>
      <c r="C70" s="272"/>
      <c r="D70" s="272"/>
      <c r="E70" s="272"/>
    </row>
    <row r="71" spans="1:6" ht="14">
      <c r="A71" s="271"/>
      <c r="B71" s="271"/>
      <c r="C71" s="272"/>
      <c r="D71" s="272"/>
      <c r="E71" s="272"/>
    </row>
    <row r="72" spans="1:6" ht="14">
      <c r="A72" s="271"/>
      <c r="B72" s="271"/>
      <c r="C72" s="272"/>
      <c r="D72" s="272"/>
      <c r="E72" s="272"/>
    </row>
    <row r="73" spans="1:6" ht="14.5">
      <c r="A73" s="271"/>
      <c r="B73" s="271"/>
      <c r="C73" s="289"/>
      <c r="D73" s="289"/>
      <c r="E73" s="272"/>
    </row>
    <row r="74" spans="1:6" ht="14">
      <c r="A74" s="290"/>
      <c r="B74" s="290"/>
      <c r="C74" s="272"/>
      <c r="D74" s="272"/>
      <c r="E74" s="272"/>
    </row>
    <row r="75" spans="1:6" ht="14">
      <c r="A75" s="271"/>
      <c r="B75" s="271"/>
      <c r="C75" s="272"/>
      <c r="D75" s="272"/>
      <c r="E75" s="272"/>
    </row>
    <row r="76" spans="1:6" ht="14">
      <c r="C76" s="272"/>
      <c r="D76" s="272"/>
    </row>
    <row r="77" spans="1:6" ht="14">
      <c r="C77" s="272"/>
      <c r="D77" s="272"/>
    </row>
    <row r="78" spans="1:6" ht="14">
      <c r="C78" s="272"/>
      <c r="D78" s="272"/>
    </row>
    <row r="79" spans="1:6" ht="14">
      <c r="A79" s="260"/>
      <c r="B79" s="260"/>
      <c r="C79" s="272"/>
      <c r="D79" s="272"/>
    </row>
    <row r="80" spans="1:6" ht="14">
      <c r="C80" s="272"/>
      <c r="D80" s="272"/>
    </row>
    <row r="81" spans="3:4" ht="14">
      <c r="C81" s="272"/>
      <c r="D81" s="272"/>
    </row>
  </sheetData>
  <mergeCells count="1">
    <mergeCell ref="A67:F67"/>
  </mergeCells>
  <pageMargins left="0.78740157480314965" right="0.78740157480314965" top="1.1811023622047245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58</vt:i4>
      </vt:variant>
      <vt:variant>
        <vt:lpstr>Named Ranges</vt:lpstr>
      </vt:variant>
      <vt:variant>
        <vt:i4>19</vt:i4>
      </vt:variant>
    </vt:vector>
  </HeadingPairs>
  <TitlesOfParts>
    <vt:vector size="77" baseType="lpstr">
      <vt:lpstr>PG</vt:lpstr>
      <vt:lpstr>SOMMAIRE EDUCATION ET FORMATION</vt:lpstr>
      <vt:lpstr>pres 1</vt:lpstr>
      <vt:lpstr>pres 2</vt:lpstr>
      <vt:lpstr>pres 3</vt:lpstr>
      <vt:lpstr>prim 4</vt:lpstr>
      <vt:lpstr>prim 5</vt:lpstr>
      <vt:lpstr>prim 6</vt:lpstr>
      <vt:lpstr>prim 7</vt:lpstr>
      <vt:lpstr>prim 8</vt:lpstr>
      <vt:lpstr>prim 9</vt:lpstr>
      <vt:lpstr>prim 10</vt:lpstr>
      <vt:lpstr>prim 11</vt:lpstr>
      <vt:lpstr>prim 12</vt:lpstr>
      <vt:lpstr>prim 13</vt:lpstr>
      <vt:lpstr>prim 14</vt:lpstr>
      <vt:lpstr>prim 15</vt:lpstr>
      <vt:lpstr>colleg 16</vt:lpstr>
      <vt:lpstr>colleg 17</vt:lpstr>
      <vt:lpstr>colleg 18</vt:lpstr>
      <vt:lpstr>colleg 19</vt:lpstr>
      <vt:lpstr>colleg 20</vt:lpstr>
      <vt:lpstr>colleg 21</vt:lpstr>
      <vt:lpstr>colleg 22</vt:lpstr>
      <vt:lpstr>colleg 23</vt:lpstr>
      <vt:lpstr>colleg 24</vt:lpstr>
      <vt:lpstr>qualif 25</vt:lpstr>
      <vt:lpstr>qualif 26</vt:lpstr>
      <vt:lpstr>qualif 27</vt:lpstr>
      <vt:lpstr>qualif 28</vt:lpstr>
      <vt:lpstr>qualif 29</vt:lpstr>
      <vt:lpstr>qualif 30</vt:lpstr>
      <vt:lpstr>qualif 31</vt:lpstr>
      <vt:lpstr>qualif 32</vt:lpstr>
      <vt:lpstr>qualif 33 et 34</vt:lpstr>
      <vt:lpstr>post_sec 35</vt:lpstr>
      <vt:lpstr>post_sec 36</vt:lpstr>
      <vt:lpstr>post_sec 37</vt:lpstr>
      <vt:lpstr>post_sec 38</vt:lpstr>
      <vt:lpstr>sup 39</vt:lpstr>
      <vt:lpstr>sup 40-41</vt:lpstr>
      <vt:lpstr>sup 42</vt:lpstr>
      <vt:lpstr>sup 43 </vt:lpstr>
      <vt:lpstr>sup 44</vt:lpstr>
      <vt:lpstr>sup 45</vt:lpstr>
      <vt:lpstr>sup 46-47</vt:lpstr>
      <vt:lpstr>sup 48</vt:lpstr>
      <vt:lpstr>sup 49</vt:lpstr>
      <vt:lpstr>sup 50-51</vt:lpstr>
      <vt:lpstr>peda 52</vt:lpstr>
      <vt:lpstr>peda 53</vt:lpstr>
      <vt:lpstr>peda 54-55</vt:lpstr>
      <vt:lpstr>prof 56-57</vt:lpstr>
      <vt:lpstr>prof 58-59</vt:lpstr>
      <vt:lpstr>prof 60</vt:lpstr>
      <vt:lpstr>prof 61</vt:lpstr>
      <vt:lpstr>prof 62</vt:lpstr>
      <vt:lpstr>prof 63</vt:lpstr>
      <vt:lpstr>'colleg 17'!Print_Area</vt:lpstr>
      <vt:lpstr>'colleg 21'!Print_Area</vt:lpstr>
      <vt:lpstr>'peda 53'!Print_Area</vt:lpstr>
      <vt:lpstr>'peda 54-55'!Print_Area</vt:lpstr>
      <vt:lpstr>'post_sec 36'!Print_Area</vt:lpstr>
      <vt:lpstr>'post_sec 38'!Print_Area</vt:lpstr>
      <vt:lpstr>'prim 11'!Print_Area</vt:lpstr>
      <vt:lpstr>'prim 5'!Print_Area</vt:lpstr>
      <vt:lpstr>'prim 9'!Print_Area</vt:lpstr>
      <vt:lpstr>'qualif 25'!Print_Area</vt:lpstr>
      <vt:lpstr>'qualif 31'!Print_Area</vt:lpstr>
      <vt:lpstr>'sup 40-41'!Print_Area</vt:lpstr>
      <vt:lpstr>'sup 42'!Print_Area</vt:lpstr>
      <vt:lpstr>'sup 43 '!Print_Area</vt:lpstr>
      <vt:lpstr>'sup 44'!Print_Area</vt:lpstr>
      <vt:lpstr>'sup 46-47'!Print_Area</vt:lpstr>
      <vt:lpstr>'sup 48'!Print_Area</vt:lpstr>
      <vt:lpstr>'sup 49'!Print_Area</vt:lpstr>
      <vt:lpstr>'sup 50-51'!Print_Area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soumachtaq</dc:creator>
  <cp:lastModifiedBy>sakinaa kadaa</cp:lastModifiedBy>
  <cp:lastPrinted>2024-04-01T13:02:50Z</cp:lastPrinted>
  <dcterms:created xsi:type="dcterms:W3CDTF">2020-02-05T09:53:41Z</dcterms:created>
  <dcterms:modified xsi:type="dcterms:W3CDTF">2024-04-27T10:29:21Z</dcterms:modified>
</cp:coreProperties>
</file>